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l3000\hal_e\Astra-Working\E392\"/>
    </mc:Choice>
  </mc:AlternateContent>
  <xr:revisionPtr revIDLastSave="0" documentId="13_ncr:1_{075E3CEE-8588-4EF0-8EBE-C5CDD150F070}" xr6:coauthVersionLast="45" xr6:coauthVersionMax="45" xr10:uidLastSave="{00000000-0000-0000-0000-000000000000}"/>
  <workbookProtection workbookAlgorithmName="SHA-512" workbookHashValue="yYoqxj5l5rHuqXUX3cJytACblVfZL1DHZVmVqqH4XyCTix0mgVbY5QZnWn2KIhsozfG4ERtLTnvVUkrqXfE20w==" workbookSaltValue="eH2Uf5aeuJor+rI6GxlN1A==" workbookSpinCount="100000" lockStructure="1"/>
  <bookViews>
    <workbookView xWindow="-60" yWindow="-60" windowWidth="38520" windowHeight="21150" xr2:uid="{00000000-000D-0000-FFFF-FFFF00000000}"/>
  </bookViews>
  <sheets>
    <sheet name="Rekapitulace" sheetId="3" r:id="rId1"/>
    <sheet name="Parametry" sheetId="1" r:id="rId2"/>
    <sheet name="Rozpočet" sheetId="2" r:id="rId3"/>
    <sheet name="Hlavní jistič" sheetId="4" r:id="rId4"/>
    <sheet name="Hlavní vývodové jističe" sheetId="5" r:id="rId5"/>
    <sheet name="Elektronika-Ostatní" sheetId="6" r:id="rId6"/>
  </sheets>
  <definedNames>
    <definedName name="_xlnm.Print_Titles" localSheetId="2">Rozpočet!$1:$1</definedName>
    <definedName name="_xlnm.Print_Area" localSheetId="5">'Elektronika-Ostatní'!$A$1:$E$57</definedName>
    <definedName name="_xlnm.Print_Area" localSheetId="1">Parametry!$A$1:$B$36</definedName>
    <definedName name="_xlnm.Print_Area" localSheetId="0">Rekapitulace!$A$1:$C$32</definedName>
    <definedName name="_xlnm.Print_Area" localSheetId="2">Rozpočet!$A$1:$I$138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4" i="6" l="1"/>
  <c r="E56" i="6" l="1"/>
  <c r="E55" i="6"/>
  <c r="E54" i="6"/>
  <c r="E53" i="6"/>
  <c r="E52" i="6"/>
  <c r="E51" i="6"/>
  <c r="E50" i="6"/>
  <c r="E49" i="6"/>
  <c r="E48" i="6"/>
  <c r="E47" i="6"/>
  <c r="E46" i="6"/>
  <c r="E45" i="6"/>
  <c r="E43" i="6"/>
  <c r="E42" i="6"/>
  <c r="E41" i="6"/>
  <c r="E40" i="6"/>
  <c r="E39" i="6"/>
  <c r="E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19" i="6"/>
  <c r="E18" i="6"/>
  <c r="E17" i="6"/>
  <c r="E16" i="6"/>
  <c r="E15" i="6"/>
  <c r="E14" i="6"/>
  <c r="E13" i="6"/>
  <c r="E12" i="6"/>
  <c r="E11" i="6"/>
  <c r="E10" i="6"/>
  <c r="E9" i="6"/>
  <c r="E8" i="6"/>
  <c r="E7" i="6"/>
  <c r="E6" i="6"/>
  <c r="E5" i="6"/>
  <c r="E4" i="6"/>
  <c r="E3" i="6"/>
  <c r="E42" i="5"/>
  <c r="E41" i="5"/>
  <c r="E40" i="5"/>
  <c r="E39" i="5"/>
  <c r="E38" i="5"/>
  <c r="E37" i="5"/>
  <c r="E32" i="5"/>
  <c r="E31" i="5"/>
  <c r="E30" i="5"/>
  <c r="E29" i="5"/>
  <c r="E28" i="5"/>
  <c r="E27" i="5"/>
  <c r="E22" i="5"/>
  <c r="E21" i="5"/>
  <c r="E20" i="5"/>
  <c r="E23" i="5" s="1"/>
  <c r="E15" i="5"/>
  <c r="E14" i="5"/>
  <c r="E13" i="5"/>
  <c r="E8" i="5"/>
  <c r="E7" i="5"/>
  <c r="E6" i="5"/>
  <c r="E5" i="5"/>
  <c r="E9" i="5" s="1"/>
  <c r="D24" i="4"/>
  <c r="E8" i="2" s="1"/>
  <c r="F8" i="2" s="1"/>
  <c r="C31" i="3"/>
  <c r="B26" i="3"/>
  <c r="C26" i="3" s="1"/>
  <c r="C10" i="3"/>
  <c r="C9" i="3"/>
  <c r="C11" i="3" s="1"/>
  <c r="H133" i="2"/>
  <c r="I133" i="2" s="1"/>
  <c r="F133" i="2"/>
  <c r="H132" i="2"/>
  <c r="F132" i="2"/>
  <c r="H130" i="2"/>
  <c r="F130" i="2"/>
  <c r="I130" i="2" s="1"/>
  <c r="H128" i="2"/>
  <c r="F128" i="2"/>
  <c r="H127" i="2"/>
  <c r="F127" i="2"/>
  <c r="I127" i="2" s="1"/>
  <c r="H126" i="2"/>
  <c r="I126" i="2" s="1"/>
  <c r="F126" i="2"/>
  <c r="H125" i="2"/>
  <c r="F125" i="2"/>
  <c r="I125" i="2" s="1"/>
  <c r="H124" i="2"/>
  <c r="F124" i="2"/>
  <c r="H123" i="2"/>
  <c r="I123" i="2" s="1"/>
  <c r="F123" i="2"/>
  <c r="H121" i="2"/>
  <c r="F121" i="2"/>
  <c r="I121" i="2" s="1"/>
  <c r="H119" i="2"/>
  <c r="F119" i="2"/>
  <c r="I119" i="2" s="1"/>
  <c r="H117" i="2"/>
  <c r="F117" i="2"/>
  <c r="I117" i="2" s="1"/>
  <c r="H115" i="2"/>
  <c r="F115" i="2"/>
  <c r="I115" i="2" s="1"/>
  <c r="H113" i="2"/>
  <c r="F113" i="2"/>
  <c r="H111" i="2"/>
  <c r="F111" i="2"/>
  <c r="I111" i="2" s="1"/>
  <c r="H110" i="2"/>
  <c r="F110" i="2"/>
  <c r="I110" i="2" s="1"/>
  <c r="H109" i="2"/>
  <c r="F109" i="2"/>
  <c r="I109" i="2" s="1"/>
  <c r="H108" i="2"/>
  <c r="F108" i="2"/>
  <c r="I108" i="2" s="1"/>
  <c r="H107" i="2"/>
  <c r="F107" i="2"/>
  <c r="I107" i="2" s="1"/>
  <c r="H105" i="2"/>
  <c r="F105" i="2"/>
  <c r="I105" i="2" s="1"/>
  <c r="H103" i="2"/>
  <c r="F103" i="2"/>
  <c r="H101" i="2"/>
  <c r="F101" i="2"/>
  <c r="H100" i="2"/>
  <c r="F100" i="2"/>
  <c r="I100" i="2" s="1"/>
  <c r="H98" i="2"/>
  <c r="F98" i="2"/>
  <c r="I98" i="2" s="1"/>
  <c r="I97" i="2"/>
  <c r="H97" i="2"/>
  <c r="F97" i="2"/>
  <c r="H95" i="2"/>
  <c r="F95" i="2"/>
  <c r="I95" i="2" s="1"/>
  <c r="H93" i="2"/>
  <c r="F93" i="2"/>
  <c r="I93" i="2" s="1"/>
  <c r="H91" i="2"/>
  <c r="F91" i="2"/>
  <c r="I91" i="2" s="1"/>
  <c r="H89" i="2"/>
  <c r="F89" i="2"/>
  <c r="I89" i="2" s="1"/>
  <c r="H87" i="2"/>
  <c r="I87" i="2" s="1"/>
  <c r="F87" i="2"/>
  <c r="H85" i="2"/>
  <c r="F85" i="2"/>
  <c r="I85" i="2" s="1"/>
  <c r="H83" i="2"/>
  <c r="F83" i="2"/>
  <c r="I81" i="2"/>
  <c r="H81" i="2"/>
  <c r="F81" i="2"/>
  <c r="H80" i="2"/>
  <c r="F80" i="2"/>
  <c r="I80" i="2" s="1"/>
  <c r="H79" i="2"/>
  <c r="F79" i="2"/>
  <c r="I79" i="2" s="1"/>
  <c r="H78" i="2"/>
  <c r="F78" i="2"/>
  <c r="H77" i="2"/>
  <c r="F77" i="2"/>
  <c r="I77" i="2" s="1"/>
  <c r="H76" i="2"/>
  <c r="F76" i="2"/>
  <c r="H75" i="2"/>
  <c r="F75" i="2"/>
  <c r="I75" i="2" s="1"/>
  <c r="H74" i="2"/>
  <c r="F74" i="2"/>
  <c r="H72" i="2"/>
  <c r="F72" i="2"/>
  <c r="H70" i="2"/>
  <c r="H69" i="2"/>
  <c r="H67" i="2"/>
  <c r="F67" i="2"/>
  <c r="I67" i="2" s="1"/>
  <c r="H65" i="2"/>
  <c r="F65" i="2"/>
  <c r="I65" i="2" s="1"/>
  <c r="H64" i="2"/>
  <c r="F64" i="2"/>
  <c r="H63" i="2"/>
  <c r="F63" i="2"/>
  <c r="I63" i="2" s="1"/>
  <c r="H62" i="2"/>
  <c r="F62" i="2"/>
  <c r="H61" i="2"/>
  <c r="F61" i="2"/>
  <c r="I61" i="2" s="1"/>
  <c r="H59" i="2"/>
  <c r="F59" i="2"/>
  <c r="H58" i="2"/>
  <c r="I58" i="2" s="1"/>
  <c r="F58" i="2"/>
  <c r="H57" i="2"/>
  <c r="F57" i="2"/>
  <c r="H56" i="2"/>
  <c r="F56" i="2"/>
  <c r="I56" i="2" s="1"/>
  <c r="H55" i="2"/>
  <c r="F55" i="2"/>
  <c r="I55" i="2" s="1"/>
  <c r="H54" i="2"/>
  <c r="F54" i="2"/>
  <c r="I54" i="2" s="1"/>
  <c r="H53" i="2"/>
  <c r="F53" i="2"/>
  <c r="H52" i="2"/>
  <c r="F52" i="2"/>
  <c r="I52" i="2" s="1"/>
  <c r="H51" i="2"/>
  <c r="F51" i="2"/>
  <c r="I51" i="2" s="1"/>
  <c r="H50" i="2"/>
  <c r="I50" i="2" s="1"/>
  <c r="F50" i="2"/>
  <c r="H49" i="2"/>
  <c r="F49" i="2"/>
  <c r="I49" i="2" s="1"/>
  <c r="H47" i="2"/>
  <c r="F47" i="2"/>
  <c r="H46" i="2"/>
  <c r="F46" i="2"/>
  <c r="I46" i="2" s="1"/>
  <c r="H44" i="2"/>
  <c r="F44" i="2"/>
  <c r="I44" i="2" s="1"/>
  <c r="H43" i="2"/>
  <c r="I43" i="2" s="1"/>
  <c r="F43" i="2"/>
  <c r="H42" i="2"/>
  <c r="F42" i="2"/>
  <c r="H41" i="2"/>
  <c r="F41" i="2"/>
  <c r="I41" i="2" s="1"/>
  <c r="H40" i="2"/>
  <c r="I40" i="2" s="1"/>
  <c r="F40" i="2"/>
  <c r="H39" i="2"/>
  <c r="F39" i="2"/>
  <c r="I39" i="2" s="1"/>
  <c r="H37" i="2"/>
  <c r="F37" i="2"/>
  <c r="I37" i="2" s="1"/>
  <c r="H36" i="2"/>
  <c r="F36" i="2"/>
  <c r="I36" i="2" s="1"/>
  <c r="H35" i="2"/>
  <c r="F35" i="2"/>
  <c r="H34" i="2"/>
  <c r="F34" i="2"/>
  <c r="H32" i="2"/>
  <c r="F32" i="2"/>
  <c r="H31" i="2"/>
  <c r="F31" i="2"/>
  <c r="I31" i="2" s="1"/>
  <c r="I30" i="2"/>
  <c r="H30" i="2"/>
  <c r="F30" i="2"/>
  <c r="H29" i="2"/>
  <c r="F29" i="2"/>
  <c r="I29" i="2" s="1"/>
  <c r="H26" i="2"/>
  <c r="H25" i="2"/>
  <c r="H24" i="2"/>
  <c r="H23" i="2"/>
  <c r="H22" i="2"/>
  <c r="H21" i="2"/>
  <c r="H20" i="2"/>
  <c r="H17" i="2"/>
  <c r="F17" i="2"/>
  <c r="H16" i="2"/>
  <c r="F16" i="2"/>
  <c r="H15" i="2"/>
  <c r="F15" i="2"/>
  <c r="I15" i="2" s="1"/>
  <c r="H14" i="2"/>
  <c r="F14" i="2"/>
  <c r="I14" i="2" s="1"/>
  <c r="H13" i="2"/>
  <c r="F13" i="2"/>
  <c r="I13" i="2" s="1"/>
  <c r="H12" i="2"/>
  <c r="F12" i="2"/>
  <c r="I12" i="2" s="1"/>
  <c r="H11" i="2"/>
  <c r="H10" i="2"/>
  <c r="H9" i="2"/>
  <c r="H8" i="2"/>
  <c r="I124" i="2" l="1"/>
  <c r="I128" i="2"/>
  <c r="I132" i="2"/>
  <c r="I113" i="2"/>
  <c r="I101" i="2"/>
  <c r="I103" i="2"/>
  <c r="I83" i="2"/>
  <c r="I74" i="2"/>
  <c r="I78" i="2"/>
  <c r="I76" i="2"/>
  <c r="I72" i="2"/>
  <c r="I53" i="2"/>
  <c r="I62" i="2"/>
  <c r="I47" i="2"/>
  <c r="I59" i="2"/>
  <c r="I64" i="2"/>
  <c r="I57" i="2"/>
  <c r="I42" i="2"/>
  <c r="I35" i="2"/>
  <c r="I32" i="2"/>
  <c r="H138" i="2"/>
  <c r="C32" i="3" s="1"/>
  <c r="I17" i="2"/>
  <c r="I16" i="2"/>
  <c r="E43" i="5"/>
  <c r="E33" i="5"/>
  <c r="D49" i="5"/>
  <c r="E49" i="5" s="1"/>
  <c r="E47" i="5"/>
  <c r="D47" i="5"/>
  <c r="E20" i="6"/>
  <c r="E10" i="2" s="1"/>
  <c r="F10" i="2" s="1"/>
  <c r="I10" i="2" s="1"/>
  <c r="E57" i="6"/>
  <c r="E11" i="2" s="1"/>
  <c r="F11" i="2" s="1"/>
  <c r="I11" i="2" s="1"/>
  <c r="E16" i="5"/>
  <c r="I8" i="2"/>
  <c r="H18" i="2"/>
  <c r="C30" i="3" s="1"/>
  <c r="I34" i="2"/>
  <c r="L1" i="2"/>
  <c r="L2" i="2" s="1"/>
  <c r="L3" i="2" s="1"/>
  <c r="F137" i="2" s="1"/>
  <c r="I137" i="2" s="1"/>
  <c r="C6" i="3" l="1"/>
  <c r="D51" i="5"/>
  <c r="E51" i="5" s="1"/>
  <c r="D50" i="5"/>
  <c r="E50" i="5" s="1"/>
  <c r="D48" i="5"/>
  <c r="E48" i="5" s="1"/>
  <c r="F25" i="2"/>
  <c r="I25" i="2" s="1"/>
  <c r="F23" i="2"/>
  <c r="I23" i="2" s="1"/>
  <c r="F21" i="2"/>
  <c r="I21" i="2" s="1"/>
  <c r="F70" i="2"/>
  <c r="I70" i="2" s="1"/>
  <c r="F22" i="2"/>
  <c r="I22" i="2" s="1"/>
  <c r="F69" i="2"/>
  <c r="F24" i="2"/>
  <c r="I24" i="2" s="1"/>
  <c r="E52" i="5" l="1"/>
  <c r="E9" i="2" s="1"/>
  <c r="F9" i="2" s="1"/>
  <c r="I9" i="2"/>
  <c r="I18" i="2" s="1"/>
  <c r="E20" i="2" s="1"/>
  <c r="F20" i="2" s="1"/>
  <c r="I20" i="2" s="1"/>
  <c r="I26" i="2" s="1"/>
  <c r="F18" i="2"/>
  <c r="B30" i="3" s="1"/>
  <c r="I69" i="2"/>
  <c r="I138" i="2" s="1"/>
  <c r="F138" i="2"/>
  <c r="F26" i="2" l="1"/>
  <c r="B3" i="3" s="1"/>
  <c r="B32" i="3"/>
  <c r="C5" i="3"/>
  <c r="C8" i="3" s="1"/>
  <c r="B31" i="3" l="1"/>
  <c r="B4" i="3"/>
  <c r="B7" i="3" s="1"/>
  <c r="C4" i="3"/>
  <c r="C7" i="3" s="1"/>
  <c r="C12" i="3" s="1"/>
  <c r="B12" i="3" l="1"/>
  <c r="C14" i="3"/>
  <c r="C19" i="3"/>
  <c r="C20" i="3"/>
  <c r="C13" i="3" l="1"/>
  <c r="C15" i="3" s="1"/>
  <c r="C22" i="3" s="1"/>
  <c r="C18" i="3"/>
  <c r="C21" i="3" s="1"/>
  <c r="C24" i="3" l="1"/>
  <c r="B25" i="3"/>
  <c r="C25" i="3" s="1"/>
  <c r="C27" i="3" l="1"/>
</calcChain>
</file>

<file path=xl/sharedStrings.xml><?xml version="1.0" encoding="utf-8"?>
<sst xmlns="http://schemas.openxmlformats.org/spreadsheetml/2006/main" count="722" uniqueCount="467">
  <si>
    <t>Název</t>
  </si>
  <si>
    <t>Hodnota</t>
  </si>
  <si>
    <t>Nadpis rekapitulace</t>
  </si>
  <si>
    <t>Seznam prací a dodávek elektrotechnických zařízení</t>
  </si>
  <si>
    <t>Akce</t>
  </si>
  <si>
    <t>MENDELOVA UNIVERZITA V BRNĚ, BUDOVA Z
REKONSTRUKCE ROZVODNY NN</t>
  </si>
  <si>
    <t>Projekt</t>
  </si>
  <si>
    <t xml:space="preserve">
ELEKTROINSTALACE</t>
  </si>
  <si>
    <t>Investor</t>
  </si>
  <si>
    <t>Mendelova univerzita v Brně, Zemědělská 1</t>
  </si>
  <si>
    <t>Z. č.</t>
  </si>
  <si>
    <t>04/21</t>
  </si>
  <si>
    <t>A. č.</t>
  </si>
  <si>
    <t>E392/04/21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</si>
  <si>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</si>
  <si>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</si>
  <si>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</si>
  <si>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</si>
  <si>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</si>
  <si>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</si>
  <si>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</si>
  <si>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14.5.2021</t>
  </si>
  <si>
    <t>Zpracovatel</t>
  </si>
  <si>
    <t>Ing. Jiří Kozlovský</t>
  </si>
  <si>
    <t>CÚ</t>
  </si>
  <si>
    <t>2.Q</t>
  </si>
  <si>
    <t>Poznámka</t>
  </si>
  <si>
    <t>Uvedené ceny jsou v Kč a nezahrnují DPH, pokud to není uvedeno.</t>
  </si>
  <si>
    <t>Doprava dodávek  (3,6) %</t>
  </si>
  <si>
    <t>0,60</t>
  </si>
  <si>
    <t>Přesun dodávek  (1) %</t>
  </si>
  <si>
    <t>0,30</t>
  </si>
  <si>
    <t>PPV  (1 nebo 6) %</t>
  </si>
  <si>
    <t>2,00</t>
  </si>
  <si>
    <t>PPV zemních prací, nátěrů  (1) %</t>
  </si>
  <si>
    <t>0,00</t>
  </si>
  <si>
    <t>Dokumentace skut.prov.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</si>
  <si>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</si>
  <si>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</si>
  <si>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</si>
  <si>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</si>
  <si>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</si>
  <si>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</si>
  <si>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</si>
  <si>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</si>
  <si>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</si>
  <si>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</si>
  <si>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</si>
  <si>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</si>
  <si>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</si>
  <si>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</si>
  <si>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</si>
  <si>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</si>
  <si>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</si>
  <si>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</si>
  <si>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Procento PM % 4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</si>
  <si>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</si>
  <si>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</si>
  <si>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</si>
  <si>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</si>
  <si>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</si>
  <si>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</si>
  <si>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</si>
  <si>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</si>
  <si>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</si>
  <si>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</si>
  <si>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</si>
  <si>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</si>
  <si>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</si>
  <si>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Specifikace rozvaděče RH</t>
  </si>
  <si>
    <t>1</t>
  </si>
  <si>
    <t>Hlavní jistič, specifikace dle v.č. E3, tabulka specifikací (viz samostatná záložka)</t>
  </si>
  <si>
    <t>ks</t>
  </si>
  <si>
    <t>2</t>
  </si>
  <si>
    <t>Hlavní vývodové jističe dle v.č. E3, tabulky specifikací (viz samostatná záložka)</t>
  </si>
  <si>
    <t>3</t>
  </si>
  <si>
    <t>Elektronické prvky a komunikace dle v.č. E3, tabulky specifikací (viz sam.záložka)</t>
  </si>
  <si>
    <t>4</t>
  </si>
  <si>
    <t>Ostatní prvky a jističe dle v.č. E3, tabulky základních specifikací (viz sam.záložka)</t>
  </si>
  <si>
    <t>5</t>
  </si>
  <si>
    <t>Skříňový rozvaděč o 6 polích, 1. pole přívody zdola, ostatní nahoru, š.max. 800</t>
  </si>
  <si>
    <t>6</t>
  </si>
  <si>
    <t>Přípojnice, vodiče Cu, dimenzované na 800 A, soustava 3f + N + PE</t>
  </si>
  <si>
    <t>m</t>
  </si>
  <si>
    <t>7</t>
  </si>
  <si>
    <t>Přípojnice Cu, dimenzované na 250 A, soustava 3f + N + PE</t>
  </si>
  <si>
    <t>8</t>
  </si>
  <si>
    <t>Propojovací kabeláž silová a datová, na 1 pole</t>
  </si>
  <si>
    <t>9</t>
  </si>
  <si>
    <t>Pomocný konstrukční materiál (rámy, lišty, držáky, ...) na 1 pole</t>
  </si>
  <si>
    <t>10</t>
  </si>
  <si>
    <t>Montážní a kompletační práce na rozvaděči</t>
  </si>
  <si>
    <t>hod</t>
  </si>
  <si>
    <t>Specifikace rozvaděče RH - celkem</t>
  </si>
  <si>
    <t>Dodávky</t>
  </si>
  <si>
    <t>12</t>
  </si>
  <si>
    <t>Specifikace rozvaděče RH, viz v.č. E3</t>
  </si>
  <si>
    <t>Záložní zdroj UPS 1000VA s komunikací, popis v technické zprávě</t>
  </si>
  <si>
    <t>13</t>
  </si>
  <si>
    <t>Komunikační karta do slotu záložního zdroje UPS 1000VA, popis v technické zprávě</t>
  </si>
  <si>
    <t>14</t>
  </si>
  <si>
    <t>Rozvodnice pro vyčleněné měření v RS 1.7 (rozvodnice, viz v. č. E6)</t>
  </si>
  <si>
    <t>Kovový regál 900x750x350/3, pozink, 4 police, 250kg/pol. pro umístění UPS</t>
  </si>
  <si>
    <t>16</t>
  </si>
  <si>
    <t>Korková tabule s hliníkovým rámem 200 x 120 cm, stříbrný rám</t>
  </si>
  <si>
    <t>Dodávky - celkem</t>
  </si>
  <si>
    <t>Elektromontáže</t>
  </si>
  <si>
    <t>DODÁVKA A INSTALACE SOFTWARE POWER MONITORING</t>
  </si>
  <si>
    <t>17</t>
  </si>
  <si>
    <t>Software Power Monitoring Expert, Schneider Electric</t>
  </si>
  <si>
    <t>18</t>
  </si>
  <si>
    <t>Software - modul adresace, alarmová hlášení, komunikace e-mail, SMS, mobil</t>
  </si>
  <si>
    <t>19</t>
  </si>
  <si>
    <t>Licence na přístroje, aktivní prvky v systému Power Monitoring, viz v.č. E3</t>
  </si>
  <si>
    <t>20</t>
  </si>
  <si>
    <t>Programování systému Power Monitoring Expert a modulu adresace</t>
  </si>
  <si>
    <t>MONTÁŽNÍ PRÁCE SPOJENÉ S NOVOU ROZVODNOU</t>
  </si>
  <si>
    <t>Demontáž a ekologická likvidace stávajícího rozvaděče RH</t>
  </si>
  <si>
    <t>22</t>
  </si>
  <si>
    <t>Montáž a kompletace rozvaděče v rozvodně</t>
  </si>
  <si>
    <t>23</t>
  </si>
  <si>
    <t>Přepojení stávající kabeláže, úprava délek kabelů</t>
  </si>
  <si>
    <t>24</t>
  </si>
  <si>
    <t>UKONČENÍ KABELŮ DO</t>
  </si>
  <si>
    <t>25</t>
  </si>
  <si>
    <t>5x6  mm2</t>
  </si>
  <si>
    <t>26</t>
  </si>
  <si>
    <t>5x16 mm2</t>
  </si>
  <si>
    <t>27</t>
  </si>
  <si>
    <t>5x35 mm2</t>
  </si>
  <si>
    <t>28</t>
  </si>
  <si>
    <t>4x50  mm2</t>
  </si>
  <si>
    <t>29</t>
  </si>
  <si>
    <t>4x95  mm2</t>
  </si>
  <si>
    <t>30</t>
  </si>
  <si>
    <t>4x240  mm2</t>
  </si>
  <si>
    <t>KABELOVÁ SPOJKA</t>
  </si>
  <si>
    <t>31</t>
  </si>
  <si>
    <t>na plastové kabely do 5x16 vč. 2m kabelu CYKY</t>
  </si>
  <si>
    <t>32</t>
  </si>
  <si>
    <t>na plastové kabely do 5x35 vč. 2m kabelu CYKY</t>
  </si>
  <si>
    <t>KABELOVÉ CHRÁNIČKY A LIŠTY</t>
  </si>
  <si>
    <t>33</t>
  </si>
  <si>
    <t>Trubka ohebná 320 N PVC D 16 pod omítku / pevně</t>
  </si>
  <si>
    <t>34</t>
  </si>
  <si>
    <t>Trubka ohebná 320 N PVC D 32/24,3 pod omítku / pevně</t>
  </si>
  <si>
    <t>35</t>
  </si>
  <si>
    <t>17X17 LIŠTA HRANATÁ (2m v kartonu)</t>
  </si>
  <si>
    <t>36</t>
  </si>
  <si>
    <t>KRYT lišty 17X17 SPOJOVACÍ</t>
  </si>
  <si>
    <t>37</t>
  </si>
  <si>
    <t>KRYT lišty 17X17 OHYBOVÝ</t>
  </si>
  <si>
    <t>38</t>
  </si>
  <si>
    <t>20X20 LIŠTA HRANATÁ (2m v kartonu) - DVOJITÝ ZÁMEK</t>
  </si>
  <si>
    <t>39</t>
  </si>
  <si>
    <t>KRYT lišty 20X20 SPOJOVACÍ</t>
  </si>
  <si>
    <t>40</t>
  </si>
  <si>
    <t>40x20 LIŠTA HRANATÁ (2m v kartonu) - DVOJ. ZÁMEK</t>
  </si>
  <si>
    <t>41</t>
  </si>
  <si>
    <t>KRYT SPOJOVACÍ 40X20</t>
  </si>
  <si>
    <t>42</t>
  </si>
  <si>
    <t>KRYT OHYBOVÝ 40X20</t>
  </si>
  <si>
    <t>43</t>
  </si>
  <si>
    <t>KRYT ROH VNITŘ. 40X20</t>
  </si>
  <si>
    <t>KABEL SILOVÝ,IZOLACE PVC</t>
  </si>
  <si>
    <t>44</t>
  </si>
  <si>
    <t>CYKY-J 3x1.5, pevně</t>
  </si>
  <si>
    <t>45</t>
  </si>
  <si>
    <t>CYKY-O 3x1.5, pevně</t>
  </si>
  <si>
    <t>46</t>
  </si>
  <si>
    <t>CYKY-J 3x2.5, pevně</t>
  </si>
  <si>
    <t>47</t>
  </si>
  <si>
    <t>CYKY-J 5x6, pevně</t>
  </si>
  <si>
    <t>48</t>
  </si>
  <si>
    <t>1-CHKE-V-J 3x1,5 FE180/P60-R ohniodolný bezhalogenový, pevně</t>
  </si>
  <si>
    <t>ŠŇŮRA PVC (CYSY)</t>
  </si>
  <si>
    <t>49</t>
  </si>
  <si>
    <t>H05VV-F-G 3x2.5 mm2 , pevně</t>
  </si>
  <si>
    <t>MONTÁŽ REGÁL PRO UPS A INSTALACE KORKOVÉ TABULE</t>
  </si>
  <si>
    <t>50</t>
  </si>
  <si>
    <t>Montáž kovového regálu 900x750x350/3, 4 police, fixace ke zdi</t>
  </si>
  <si>
    <t>51</t>
  </si>
  <si>
    <t>Korková tabule s hliníkovým rámem 200 x 120 cm pro schémata</t>
  </si>
  <si>
    <t>VÝVODOVÝ JISTIČ DO RS1.7</t>
  </si>
  <si>
    <t>52</t>
  </si>
  <si>
    <t>Jistič iC60H 3P 40A/C, A9F07340</t>
  </si>
  <si>
    <t>DATOVÁ KABELÁŽ A OSTATNÍ</t>
  </si>
  <si>
    <t>53</t>
  </si>
  <si>
    <t>Kabel stíněný F/FTP 4p Cat 6A (stínění párů a všech párů), zatažení</t>
  </si>
  <si>
    <t>54</t>
  </si>
  <si>
    <t>Kabel stíněný FTP -  měření (pár), protokol</t>
  </si>
  <si>
    <t>55</t>
  </si>
  <si>
    <t>Patch kabel 0,5m Cat 6a</t>
  </si>
  <si>
    <t>56</t>
  </si>
  <si>
    <t>Patch kabel 1m Cat 6a</t>
  </si>
  <si>
    <t>57</t>
  </si>
  <si>
    <t>Ukončení párů kabelu F/FTP 4P na patch panelu racku</t>
  </si>
  <si>
    <t>58</t>
  </si>
  <si>
    <t>Ukončení párů kabelu F/FTP 4P na konektoru v RH</t>
  </si>
  <si>
    <t>59</t>
  </si>
  <si>
    <t>Datová zásuvka nástěnná kompletní Cat 6A pro UPS</t>
  </si>
  <si>
    <t>60</t>
  </si>
  <si>
    <t>Konektor, zástrčka do UPS IEC 320 C13</t>
  </si>
  <si>
    <t>INSTALACE LAN, ZAPOJENÍ</t>
  </si>
  <si>
    <t>61</t>
  </si>
  <si>
    <t>Značení a popis</t>
  </si>
  <si>
    <t>ZÁSUVKA NN, NÁSTĚNNÁ (PLAST)</t>
  </si>
  <si>
    <t>62</t>
  </si>
  <si>
    <t>s ochr. kolíkem, řazení 2P+PE; b. bílá 16A, 230V</t>
  </si>
  <si>
    <t>ZÁSUVKA PRŮMYSLOVÁ, IP44</t>
  </si>
  <si>
    <t>63</t>
  </si>
  <si>
    <t>Zásuvka průmyslová, nástěnná montáž; řazení 3P+N+PE; b. IP44, 32 A</t>
  </si>
  <si>
    <t>AXIÁLNÍ PRŮMYSLOVÝ VENTILÁTOR PRO MÍSTNOST ROZVODNY</t>
  </si>
  <si>
    <t>64</t>
  </si>
  <si>
    <t>Průtok vzduchu 350 m3/h, statický tlak 55 Pa, Ø 200 mm</t>
  </si>
  <si>
    <t>VĚTRACÍ KOVOVÁ MŘÍŽKA DO DVEŘÍ  MÍSTNOSTI ROZVODNY</t>
  </si>
  <si>
    <t>65</t>
  </si>
  <si>
    <t>odpovídající Ø 200 (31400mm²), osazení</t>
  </si>
  <si>
    <t>TERMOSTAT PRO VENTILÁTOR MÍSTNOSTI</t>
  </si>
  <si>
    <t>66</t>
  </si>
  <si>
    <t>Termostat, 0...60°C, zapínací kontakt pro ventilátor nástěnný</t>
  </si>
  <si>
    <t>NÁHRADNÍ VÍČKO PRO ELEKTROINSTALAČNÍ KRABICE</t>
  </si>
  <si>
    <t>67</t>
  </si>
  <si>
    <t>Víčko pro krabici V68</t>
  </si>
  <si>
    <t>ÚPRAVY V ROZVADĚČI RS7.1, VIZ V.Č. E6</t>
  </si>
  <si>
    <t>68</t>
  </si>
  <si>
    <t>Úpravy v rozvaděči - vyčlenění a přepojení okruhů vč. prodloužení kabelů</t>
  </si>
  <si>
    <t>69</t>
  </si>
  <si>
    <t>Popisné štítky kabelů, popisy, bužírky</t>
  </si>
  <si>
    <t>ZAJIŠTĚNÍ  NAPÁJENÍ  DŮLEŽITÝCH OKRUHŮ PŘI PŘEPOJOVÁNÍ</t>
  </si>
  <si>
    <t>70</t>
  </si>
  <si>
    <t>Zajištění provizorního nap. rozvodny vč. mat., rozvaděč pro cca 15 okr. do 120A</t>
  </si>
  <si>
    <t>71</t>
  </si>
  <si>
    <t>Zajištění provizorního nap. pro rozvaděč RS1.7 vč. materiálu</t>
  </si>
  <si>
    <t>UTĚSŇOVACÍ HMOTY, IZOLAČNÍ MATERIÁLY</t>
  </si>
  <si>
    <t>72</t>
  </si>
  <si>
    <t>Silikonový tmel, kartuš 330ml</t>
  </si>
  <si>
    <t>PROTIPOŽÁRNÍ MATERIÁL ODOLNOST EI45</t>
  </si>
  <si>
    <t>73</t>
  </si>
  <si>
    <t>Pěna kartuš 700 ml</t>
  </si>
  <si>
    <t>POMOCNÝ A KOTVÍCÍ MATERIÁL</t>
  </si>
  <si>
    <t>74</t>
  </si>
  <si>
    <t>25 STAHOVACÍ PÁSEK plast</t>
  </si>
  <si>
    <t>75</t>
  </si>
  <si>
    <t>35 STAHOVACÍ PÁSEK plast</t>
  </si>
  <si>
    <t>76</t>
  </si>
  <si>
    <t>STAHOVACÍ PÁSEK plast 432/4,8 s popisným štítkem</t>
  </si>
  <si>
    <t>77</t>
  </si>
  <si>
    <t>Hmoždinka 6 vč. vrutu</t>
  </si>
  <si>
    <t>78</t>
  </si>
  <si>
    <t>Hmoždinka 8 vč. vrutu</t>
  </si>
  <si>
    <t>DOPLNĚNÍ, POPISY</t>
  </si>
  <si>
    <t>79</t>
  </si>
  <si>
    <t>Výstražné tabulky (samolep) sada elektro</t>
  </si>
  <si>
    <t>OVLADAČ NOUZ. ZASTAVENÍ - CENTRAL STOP PROSKLENÁ KRABICE</t>
  </si>
  <si>
    <t>80</t>
  </si>
  <si>
    <t>Požární tlačítko 120x120x50 IP55 se 2 kontakty</t>
  </si>
  <si>
    <t>GRAVÍROVANÁ TABULKA "CENTRAL STOP"</t>
  </si>
  <si>
    <t>81</t>
  </si>
  <si>
    <t>Kovová gravírovaná s popisem dle textů v TZ</t>
  </si>
  <si>
    <t>MONTÁŽ ROZVODNIC</t>
  </si>
  <si>
    <t>82</t>
  </si>
  <si>
    <t>Plastová přisazená do 50 kg</t>
  </si>
  <si>
    <t>DEMONTÁŽ A OPĚTOVNÁ MONTÁŽ PODHLEDŮ</t>
  </si>
  <si>
    <t>83</t>
  </si>
  <si>
    <t>Trasy chodbou, kazeta 600x600</t>
  </si>
  <si>
    <t>HODINOVE ZUCTOVACI SAZBY - SILNOPROUD</t>
  </si>
  <si>
    <t>84</t>
  </si>
  <si>
    <t>Výměna stávajícího ventilátoru za nový</t>
  </si>
  <si>
    <t>85</t>
  </si>
  <si>
    <t>Příprava ke komplexni zkoušce</t>
  </si>
  <si>
    <t>86</t>
  </si>
  <si>
    <t>Zajištění provizorního napájení</t>
  </si>
  <si>
    <t>87</t>
  </si>
  <si>
    <t>Oživení a úprava stávajícího zařízení</t>
  </si>
  <si>
    <t>88</t>
  </si>
  <si>
    <t>Montáž mimo ceníkové položky při rekonstrukcích</t>
  </si>
  <si>
    <t>89</t>
  </si>
  <si>
    <t>Kordinační práce s návazností na provoz budovy</t>
  </si>
  <si>
    <t>HOD. ZÚČTOVACÍ SAZBY HLAVA XI - SLABOPROUD</t>
  </si>
  <si>
    <t>90</t>
  </si>
  <si>
    <t>Kompl. zkouš., výchozí revize, zkušební provoz</t>
  </si>
  <si>
    <t>PROVEDENI REVIZNICH ZKOUSEK - SILNOPROUD</t>
  </si>
  <si>
    <t>91</t>
  </si>
  <si>
    <t>Příprava před revizí</t>
  </si>
  <si>
    <t>92</t>
  </si>
  <si>
    <t>Revizni technik silnoproud</t>
  </si>
  <si>
    <t>PROJEKTY SKUTEČNÉHO PROVEDENÍ</t>
  </si>
  <si>
    <t>3x paré v papírové podobě, 2x digitální - formát AutoCAD-dwg na CD</t>
  </si>
  <si>
    <t>cena je součástí vedlejších a ostatních nákladů (VRN)</t>
  </si>
  <si>
    <t>93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</si>
  <si>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</si>
  <si>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</si>
  <si>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</si>
  <si>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</si>
  <si>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</si>
  <si>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</si>
  <si>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0,60%, Přesun 0,30%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</si>
  <si>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</si>
  <si>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</si>
  <si>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</si>
  <si>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</si>
  <si>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</si>
  <si>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</si>
  <si>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</si>
  <si>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</si>
  <si>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</si>
  <si>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</si>
  <si>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</si>
  <si>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</si>
  <si>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0,60%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</si>
  <si>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</si>
  <si>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</si>
  <si>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</si>
  <si>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</si>
  <si>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</si>
  <si>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</si>
  <si>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</si>
  <si>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</si>
  <si>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</si>
  <si>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11</t>
  </si>
  <si>
    <t>HLAVNÍ JISTIČ RH - MTZ 1000 A</t>
  </si>
  <si>
    <t>Typové ozn.</t>
  </si>
  <si>
    <t>Název komponenty</t>
  </si>
  <si>
    <t>Cena</t>
  </si>
  <si>
    <t>LV847130</t>
  </si>
  <si>
    <t>Jistič MTZ1 10 H1 3P pevný 42kA</t>
  </si>
  <si>
    <t xml:space="preserve">LV847053 </t>
  </si>
  <si>
    <t>Kalibrační modul 400A MTZ1/2 N°3</t>
  </si>
  <si>
    <t>LV847906SP</t>
  </si>
  <si>
    <t>Propojení COM a mikrospínače OF/SDE/PF - MTZ1</t>
  </si>
  <si>
    <t>LV847283</t>
  </si>
  <si>
    <t>Řídicí jednotka Micrologic 5.0X - pevný MTZ</t>
  </si>
  <si>
    <t>LV833604</t>
  </si>
  <si>
    <t>Horní svislé zadní přívody - MTZ1 3P pevný - upřesnit dle konstrukce rozvaděče</t>
  </si>
  <si>
    <t>LV833607</t>
  </si>
  <si>
    <t>Spodní vodorovné zadní přívody - MTZ1 3P pevný - upřesnit dle konstrukce rozvaděče</t>
  </si>
  <si>
    <t>LV850002</t>
  </si>
  <si>
    <t>Digitální Modul - Energie na fázi pro Micrologic X</t>
  </si>
  <si>
    <t>LV850003</t>
  </si>
  <si>
    <t>Digitální Modul - Zachycení průběhu při poruše pro Micrologic X</t>
  </si>
  <si>
    <t>LV850004</t>
  </si>
  <si>
    <t>Digitální Modul - Obnovení napájení pro Micrologic X</t>
  </si>
  <si>
    <t>LV850005</t>
  </si>
  <si>
    <t>Digitální Modul - Provozní asistence pro Micrologic X</t>
  </si>
  <si>
    <t>LV850006</t>
  </si>
  <si>
    <t>Digitální Modul - Analyzátor harmonických pro Micrologic X</t>
  </si>
  <si>
    <t>LV850063SP</t>
  </si>
  <si>
    <t>Rozhraní ULP - pevný MTZ1</t>
  </si>
  <si>
    <t>LV836388</t>
  </si>
  <si>
    <t>Propojení rozhraní ULP - MTZ1</t>
  </si>
  <si>
    <t>LV847342</t>
  </si>
  <si>
    <t>Kontakt "Připraven k zapnutí" - pevný MTZ</t>
  </si>
  <si>
    <t>LV847396</t>
  </si>
  <si>
    <t>Motorový pohon MCH 200/240V AC - pevný MTZ1</t>
  </si>
  <si>
    <t>LV847314</t>
  </si>
  <si>
    <t>Zapínací spoušť XF COM 200/250VAC 24VAC - pevný MTZ</t>
  </si>
  <si>
    <t>LV850056SP</t>
  </si>
  <si>
    <t>Izolační modul pro spouště MX1/XF COM</t>
  </si>
  <si>
    <t>LV833118</t>
  </si>
  <si>
    <t>Propojovací vodiče pro MX XF MN COM cívky - MTZ1</t>
  </si>
  <si>
    <t>LV847324</t>
  </si>
  <si>
    <t>Vypínací spoušť MX COM 200/250VDC 24VAC - pevný MTZ</t>
  </si>
  <si>
    <t>LV847373</t>
  </si>
  <si>
    <t>Vypínací spoušť MX2 200/250VDC AC - pevný MTZ</t>
  </si>
  <si>
    <t>CELKEM</t>
  </si>
  <si>
    <t>SPECIFIKACE SESTAVY JISTIČE CVS 100 S MOTOROVÝM POHONEM</t>
  </si>
  <si>
    <t>Ks</t>
  </si>
  <si>
    <t>cena/ks</t>
  </si>
  <si>
    <t>Celkem/pol.</t>
  </si>
  <si>
    <t>LV510337</t>
  </si>
  <si>
    <t>CVS100F TM100D</t>
  </si>
  <si>
    <t>LV429434</t>
  </si>
  <si>
    <t>motorový pohon CVS 100/160 MT100/160</t>
  </si>
  <si>
    <t>Pom kontakty SDE</t>
  </si>
  <si>
    <t>A9A15416</t>
  </si>
  <si>
    <t>2x nízkonap. relé iRTBT</t>
  </si>
  <si>
    <t>SPECIFIKACE SESTAVY JISTIČE CVS 160 BEZ MOTOROVÉHO POHONU</t>
  </si>
  <si>
    <t>LV516333</t>
  </si>
  <si>
    <t>CVS160F TM160D</t>
  </si>
  <si>
    <t>LV429451</t>
  </si>
  <si>
    <t>adapter pro funkci SDE</t>
  </si>
  <si>
    <t>SPECIFIKACE SESTAVY JISTIČE CVS 250 BEZ MOTOROVÉHO POHONU</t>
  </si>
  <si>
    <t>LV525333</t>
  </si>
  <si>
    <t>CVS 250F TM250D</t>
  </si>
  <si>
    <t>SPECIFIKACE SESTAVY JISTIČE NSX160</t>
  </si>
  <si>
    <t>LV430403</t>
  </si>
  <si>
    <t>NSX 160F 3P bez jednotky spouští</t>
  </si>
  <si>
    <t>LV430491</t>
  </si>
  <si>
    <t xml:space="preserve">Micrologic 5.2 E 160 A </t>
  </si>
  <si>
    <t>LV429441</t>
  </si>
  <si>
    <t>mot. pohon 220-240V AC s COM MT100/160</t>
  </si>
  <si>
    <t>Pomocné kontakty SDE</t>
  </si>
  <si>
    <t>LV434205</t>
  </si>
  <si>
    <t>Modul pro komunikaci BSCM</t>
  </si>
  <si>
    <t>LV434201</t>
  </si>
  <si>
    <t xml:space="preserve">NSX kabel délka svazku L = 1,3m </t>
  </si>
  <si>
    <t>SPECIFIKACE SESTAVY JISTIČE NSX250</t>
  </si>
  <si>
    <t>LV431403</t>
  </si>
  <si>
    <t>NSX250F bez jednotky spouští</t>
  </si>
  <si>
    <t>LV431491</t>
  </si>
  <si>
    <t xml:space="preserve">Micrologic 5.2 E 250 A </t>
  </si>
  <si>
    <t>LV431549</t>
  </si>
  <si>
    <t>220-240V AC mot. pohon s COM MTc NSX250</t>
  </si>
  <si>
    <t>HLAVNÍ VÝVODOVÉ JISTIČE - CENA CELKEM</t>
  </si>
  <si>
    <t>Poř.č.</t>
  </si>
  <si>
    <t>Prvek</t>
  </si>
  <si>
    <t>sestava jističe CVS 100 s motorovým pohonem</t>
  </si>
  <si>
    <t>sestava jističe CVS 160 bez motorového pohonu</t>
  </si>
  <si>
    <t>sestava jističe CVS 250 bez motorového pohonu</t>
  </si>
  <si>
    <t>sestava jističe NSX 160 s M.P., Micrologic 5.2 E 160 A</t>
  </si>
  <si>
    <t>sestava jističe NSX 250 s M.P., Micrologic 5.2 E 250 A</t>
  </si>
  <si>
    <t>ELEKTRONIKA A KOMUNIKACE</t>
  </si>
  <si>
    <t>Acti9 Smartlink, Master - A9XMZA08</t>
  </si>
  <si>
    <t>Acti9 Smartlink, Slave - A9XMSB11</t>
  </si>
  <si>
    <t>Prefabrikované kabely, délka 160 mm, sada 6 ks - A9XCAM06</t>
  </si>
  <si>
    <t>Dvojitý vyp/zap kontakt a indikace poruchy iOF+SD24, A9A26897</t>
  </si>
  <si>
    <t>Jistič Reflex iC60H Ti24 3P 25A A9C65325</t>
  </si>
  <si>
    <t>Jistič Reflex iC60H Ti24 3P 40A A9C65340</t>
  </si>
  <si>
    <t>Jistič Reflex iC60N Ti24 3P 63A A9C62363</t>
  </si>
  <si>
    <t>PowerTag Acti9 M63  A9MEM1542</t>
  </si>
  <si>
    <t>Elektroměr 125A iEM3350do, komunikace Modbus A9MEM3350</t>
  </si>
  <si>
    <t>PM3255 x/5A Multimetr PM3255, komunikace, nepřímé měření, Modbus</t>
  </si>
  <si>
    <t xml:space="preserve">Měřicí transformátor proudu, MTP 400/5A, METSECT5DA040 </t>
  </si>
  <si>
    <t>Rozhraní IFM RS-485 LV434000</t>
  </si>
  <si>
    <t>Eternetové ozhraní IFE LV434001</t>
  </si>
  <si>
    <t>Webový server Com'X 510</t>
  </si>
  <si>
    <t>Ethernet gateway Acti 9 Smartlink SI D A9XMWA20</t>
  </si>
  <si>
    <t>Ethernetové rozhraní EGX150</t>
  </si>
  <si>
    <t>FDM128 displej LV434128</t>
  </si>
  <si>
    <t>OSTATNÍ</t>
  </si>
  <si>
    <t>Jistič iC60H 10A C  A9F07110</t>
  </si>
  <si>
    <t>Jistič iC60H 6A C  A9F07106</t>
  </si>
  <si>
    <t>Jistič iC60H 16A C  A9F07116</t>
  </si>
  <si>
    <t>Chránič-jistič iDPN H Vigi 16A B 30mA A</t>
  </si>
  <si>
    <t>Jistič iC60H 3P 32A A9F07332</t>
  </si>
  <si>
    <t>Přep. ochrana1. až 3. st., Citel DS250VG-300 TNC 4605403</t>
  </si>
  <si>
    <t>Přep. ochrana 3. st. s filtrem, Hakel PI-1k16 16A</t>
  </si>
  <si>
    <t>Vypínač iSW 32A A9S60132</t>
  </si>
  <si>
    <t>signálka A9E18321</t>
  </si>
  <si>
    <t>Pojistkový odpínač SBI 3P 100A MGN15717</t>
  </si>
  <si>
    <t>Pojistka aM 100A DF2FA100</t>
  </si>
  <si>
    <t>Pojistkový odpínač STI 3P 2A A9N15655</t>
  </si>
  <si>
    <t>Pojistka gG 2A DF2BN0200</t>
  </si>
  <si>
    <t>Pojistkový odpínač  STI 1P 20A vč. pojistky A9N15636 A9N15636</t>
  </si>
  <si>
    <t>Pojistka gG 20A DF2CA20</t>
  </si>
  <si>
    <t>Chráničová spoušť ViGi iC60 3P 63A A9W21363</t>
  </si>
  <si>
    <t>ventilátor 165m/h, 230V, IP54, RAL 7035 NSYCVF165M230PF</t>
  </si>
  <si>
    <t>termostat 0...60°C, zapínací k. pro ventilátor NSYCCOTHO</t>
  </si>
  <si>
    <t>zdroj 230V/24V, 10A ABL8RPS24100</t>
  </si>
  <si>
    <t>hřib. tlač 1V+1Z XB4BS8445</t>
  </si>
  <si>
    <t>svorka RSA 4A</t>
  </si>
  <si>
    <t>svorka RSA 6A</t>
  </si>
  <si>
    <t>svorka RSA 16A</t>
  </si>
  <si>
    <t>svorka RSA 35A</t>
  </si>
  <si>
    <t>RJ45 Cat 6A na DIN lištu</t>
  </si>
  <si>
    <t>Vývodka PG 09 s maticí, 4-8mm</t>
  </si>
  <si>
    <t>Vývodka PG 13, 5 s maticí, 6-12mm</t>
  </si>
  <si>
    <t>Vývodka PG 21 s maticí, 13-18mm</t>
  </si>
  <si>
    <t>Vývodka PG 29 s maticí, 18-25mm</t>
  </si>
  <si>
    <t>Vývodka PG 36 s maticí, 22-32mm</t>
  </si>
  <si>
    <t>Vývodka PG 42 s maticí, 30-38mm</t>
  </si>
  <si>
    <t>Vývodka PG 48 s maticí, 34-44mm</t>
  </si>
  <si>
    <t>POKYNY K VYPLNĚNÍ FORMULÁŘŮ (ZÁLOŽEK SOUBORU)</t>
  </si>
  <si>
    <t>VYPLŇUJÍ SE ORANŽOVĚ PODBARVENÉ BUŇKY TÉTO BARVY v záložkách: 
Parametry 
Rozpočet
Hlavní jistič
Hlavní vývodové jističe
Elektronika-Ostatní</t>
  </si>
  <si>
    <t>HLAVNÍ VÝVODOVÉ JISTIČE</t>
  </si>
  <si>
    <t>Zkratovací svorkovnice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</si>
</sst>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alibri"/>
      <family val="2"/>
      <charset val="238"/>
      <scheme val="minor"/>
    </font>
    <font>
      <sz val="8"/>
      <color rgb="FF000000"/>
      <name val="慔潨慭"/>
      <charset val="238"/>
    </font>
    <font>
      <b/>
      <sz val="11"/>
      <color rgb="FF000000"/>
      <name val="慔潨慭"/>
      <charset val="238"/>
    </font>
    <font>
      <b/>
      <sz val="9"/>
      <color rgb="FF000000"/>
      <name val="慔潨慭"/>
      <charset val="238"/>
    </font>
    <font>
      <b/>
      <sz val="8"/>
      <color rgb="FF000000"/>
      <name val="慔潨慭"/>
      <charset val="238"/>
    </font>
    <font>
      <i/>
      <sz val="9"/>
      <color rgb="FF000000"/>
      <name val="慔潨慭"/>
      <charset val="238"/>
    </font>
    <font>
      <i/>
      <sz val="8"/>
      <color rgb="FF000000"/>
      <name val="慔潨慭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name val="Arial CE"/>
      <charset val="238"/>
    </font>
    <font>
      <b/>
      <sz val="1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6" fillId="7" borderId="1" xfId="0" applyNumberFormat="1" applyFont="1" applyFill="1" applyBorder="1" applyAlignment="1" applyProtection="1">
      <alignment horizontal="left"/>
    </xf>
    <xf numFmtId="4" fontId="6" fillId="7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9" fontId="5" fillId="7" borderId="1" xfId="0" applyNumberFormat="1" applyFont="1" applyFill="1" applyBorder="1" applyAlignment="1" applyProtection="1">
      <alignment horizontal="left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7" fillId="0" borderId="0" xfId="0" applyFont="1"/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8" xfId="0" applyBorder="1" applyAlignment="1">
      <alignment horizontal="center"/>
    </xf>
    <xf numFmtId="0" fontId="0" fillId="0" borderId="9" xfId="0" applyBorder="1"/>
    <xf numFmtId="3" fontId="7" fillId="0" borderId="0" xfId="0" applyNumberFormat="1" applyFont="1"/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6" xfId="0" applyBorder="1" applyAlignment="1">
      <alignment horizontal="center" vertical="center"/>
    </xf>
    <xf numFmtId="3" fontId="0" fillId="0" borderId="6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" fontId="0" fillId="0" borderId="4" xfId="0" applyNumberFormat="1" applyBorder="1"/>
    <xf numFmtId="0" fontId="0" fillId="0" borderId="5" xfId="0" applyBorder="1" applyAlignment="1">
      <alignment horizontal="center" vertical="center"/>
    </xf>
    <xf numFmtId="3" fontId="0" fillId="0" borderId="7" xfId="0" applyNumberFormat="1" applyBorder="1"/>
    <xf numFmtId="0" fontId="0" fillId="0" borderId="6" xfId="0" applyBorder="1" applyAlignment="1">
      <alignment horizontal="left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9" xfId="0" applyBorder="1" applyAlignment="1">
      <alignment horizontal="center" vertical="center"/>
    </xf>
    <xf numFmtId="3" fontId="0" fillId="0" borderId="11" xfId="0" applyNumberFormat="1" applyBorder="1"/>
    <xf numFmtId="3" fontId="7" fillId="0" borderId="12" xfId="0" applyNumberFormat="1" applyFont="1" applyBorder="1"/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10" xfId="0" applyBorder="1"/>
    <xf numFmtId="3" fontId="0" fillId="8" borderId="4" xfId="0" applyNumberFormat="1" applyFill="1" applyBorder="1" applyAlignment="1" applyProtection="1">
      <alignment horizontal="right" vertical="center"/>
      <protection locked="0"/>
    </xf>
    <xf numFmtId="3" fontId="0" fillId="8" borderId="7" xfId="0" applyNumberFormat="1" applyFill="1" applyBorder="1" applyAlignment="1" applyProtection="1">
      <alignment horizontal="right" vertical="center"/>
      <protection locked="0"/>
    </xf>
    <xf numFmtId="3" fontId="0" fillId="8" borderId="10" xfId="0" applyNumberFormat="1" applyFill="1" applyBorder="1" applyAlignment="1" applyProtection="1">
      <alignment horizontal="right" vertical="center"/>
      <protection locked="0"/>
    </xf>
    <xf numFmtId="3" fontId="0" fillId="8" borderId="6" xfId="0" applyNumberFormat="1" applyFill="1" applyBorder="1" applyAlignment="1" applyProtection="1">
      <alignment horizontal="right"/>
      <protection locked="0"/>
    </xf>
    <xf numFmtId="3" fontId="0" fillId="8" borderId="6" xfId="0" applyNumberFormat="1" applyFill="1" applyBorder="1" applyAlignment="1" applyProtection="1">
      <alignment horizontal="right" vertical="center"/>
      <protection locked="0"/>
    </xf>
    <xf numFmtId="3" fontId="0" fillId="8" borderId="9" xfId="0" applyNumberFormat="1" applyFill="1" applyBorder="1" applyProtection="1">
      <protection locked="0"/>
    </xf>
    <xf numFmtId="0" fontId="0" fillId="8" borderId="3" xfId="0" applyFill="1" applyBorder="1" applyProtection="1">
      <protection locked="0"/>
    </xf>
    <xf numFmtId="0" fontId="0" fillId="8" borderId="6" xfId="0" applyFill="1" applyBorder="1" applyProtection="1">
      <protection locked="0"/>
    </xf>
    <xf numFmtId="0" fontId="0" fillId="8" borderId="9" xfId="0" applyFill="1" applyBorder="1" applyProtection="1">
      <protection locked="0"/>
    </xf>
    <xf numFmtId="4" fontId="1" fillId="8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 applyProtection="1">
      <alignment horizontal="right"/>
    </xf>
    <xf numFmtId="0" fontId="9" fillId="0" borderId="0" xfId="0" applyFont="1" applyAlignment="1"/>
    <xf numFmtId="0" fontId="10" fillId="0" borderId="0" xfId="0" applyFont="1" applyFill="1" applyAlignment="1">
      <alignment vertical="top" wrapText="1"/>
    </xf>
    <xf numFmtId="49" fontId="4" fillId="8" borderId="1" xfId="0" applyNumberFormat="1" applyFont="1" applyFill="1" applyBorder="1" applyAlignment="1" applyProtection="1">
      <alignment horizontal="left"/>
      <protection locked="0"/>
    </xf>
    <xf numFmtId="3" fontId="0" fillId="0" borderId="3" xfId="0" applyNumberFormat="1" applyFill="1" applyBorder="1" applyProtection="1"/>
    <xf numFmtId="3" fontId="0" fillId="0" borderId="6" xfId="0" applyNumberFormat="1" applyFill="1" applyBorder="1" applyProtection="1"/>
    <xf numFmtId="3" fontId="0" fillId="0" borderId="9" xfId="0" applyNumberFormat="1" applyFill="1" applyBorder="1" applyProtection="1"/>
    <xf numFmtId="0" fontId="10" fillId="8" borderId="0" xfId="0" applyFont="1" applyFill="1" applyAlignment="1">
      <alignment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7"/>
  <sheetViews>
    <sheetView tabSelected="1" workbookViewId="0">
      <selection activeCell="A38" sqref="A38"/>
    </sheetView>
  </sheetViews>
  <sheetFormatPr defaultRowHeight="15"/>
  <cols>
    <col min="1" max="1" width="36.42578125" style="22" bestFit="1" customWidth="1"/>
    <col min="2" max="2" width="10.85546875" style="23" bestFit="1" customWidth="1"/>
    <col min="3" max="3" width="14.28515625" style="23" bestFit="1" customWidth="1"/>
    <col min="4" max="5" width="9.140625" style="1"/>
    <col min="6" max="6" width="0" style="1" hidden="1" customWidth="1"/>
    <col min="7" max="16384" width="9.140625" style="1"/>
  </cols>
  <sheetData>
    <row r="1" spans="1:4">
      <c r="A1" s="11" t="s">
        <v>0</v>
      </c>
      <c r="B1" s="12" t="s">
        <v>293</v>
      </c>
      <c r="C1" s="12" t="s">
        <v>294</v>
      </c>
      <c r="D1" s="13"/>
    </row>
    <row r="2" spans="1:4">
      <c r="A2" s="30" t="s">
        <v>295</v>
      </c>
      <c r="B2" s="31"/>
      <c r="C2" s="31"/>
      <c r="D2" s="13"/>
    </row>
    <row r="3" spans="1:4">
      <c r="A3" s="18" t="s">
        <v>296</v>
      </c>
      <c r="B3" s="19">
        <f>(Rozpočet!F26)</f>
        <v>0</v>
      </c>
      <c r="C3" s="19"/>
      <c r="D3" s="13"/>
    </row>
    <row r="4" spans="1:4">
      <c r="A4" s="18" t="s">
        <v>297</v>
      </c>
      <c r="B4" s="19">
        <f>B3 * Parametry!B16 / 100</f>
        <v>0</v>
      </c>
      <c r="C4" s="19">
        <f>B3 * Parametry!B17 / 100</f>
        <v>0</v>
      </c>
      <c r="D4" s="13"/>
    </row>
    <row r="5" spans="1:4">
      <c r="A5" s="18" t="s">
        <v>298</v>
      </c>
      <c r="B5" s="19"/>
      <c r="C5" s="19">
        <f>(Rozpočet!F138) + 0</f>
        <v>0</v>
      </c>
      <c r="D5" s="13"/>
    </row>
    <row r="6" spans="1:4">
      <c r="A6" s="18" t="s">
        <v>299</v>
      </c>
      <c r="B6" s="19"/>
      <c r="C6" s="19">
        <f>(Rozpočet!H26) + (Rozpočet!H138) + 0</f>
        <v>0</v>
      </c>
      <c r="D6" s="13"/>
    </row>
    <row r="7" spans="1:4">
      <c r="A7" s="32" t="s">
        <v>300</v>
      </c>
      <c r="B7" s="33">
        <f>B3 + B4</f>
        <v>0</v>
      </c>
      <c r="C7" s="33">
        <f>C3 + C4 + C5 + C6</f>
        <v>0</v>
      </c>
      <c r="D7" s="13"/>
    </row>
    <row r="8" spans="1:4">
      <c r="A8" s="18" t="s">
        <v>301</v>
      </c>
      <c r="B8" s="19"/>
      <c r="C8" s="19">
        <f>(C5 + C6) * Parametry!B18 / 100</f>
        <v>0</v>
      </c>
      <c r="D8" s="13"/>
    </row>
    <row r="9" spans="1:4">
      <c r="A9" s="18" t="s">
        <v>302</v>
      </c>
      <c r="B9" s="19"/>
      <c r="C9" s="19">
        <f>0 + 0</f>
        <v>0</v>
      </c>
      <c r="D9" s="13"/>
    </row>
    <row r="10" spans="1:4">
      <c r="A10" s="18" t="s">
        <v>303</v>
      </c>
      <c r="B10" s="19"/>
      <c r="C10" s="19">
        <f>0 + 0</f>
        <v>0</v>
      </c>
      <c r="D10" s="13"/>
    </row>
    <row r="11" spans="1:4">
      <c r="A11" s="18" t="s">
        <v>304</v>
      </c>
      <c r="B11" s="19"/>
      <c r="C11" s="19">
        <f>(C9 + C10) * Parametry!B19 / 100</f>
        <v>0</v>
      </c>
      <c r="D11" s="13"/>
    </row>
    <row r="12" spans="1:4">
      <c r="A12" s="32" t="s">
        <v>305</v>
      </c>
      <c r="B12" s="33">
        <f>B7</f>
        <v>0</v>
      </c>
      <c r="C12" s="33">
        <f>C7 + C8 + C9 + C10 + C11</f>
        <v>0</v>
      </c>
      <c r="D12" s="13"/>
    </row>
    <row r="13" spans="1:4">
      <c r="A13" s="18" t="s">
        <v>306</v>
      </c>
      <c r="B13" s="19"/>
      <c r="C13" s="19">
        <f>(B12 + C12) * Parametry!B21 / 100</f>
        <v>0</v>
      </c>
      <c r="D13" s="13"/>
    </row>
    <row r="14" spans="1:4">
      <c r="A14" s="18" t="s">
        <v>307</v>
      </c>
      <c r="B14" s="19"/>
      <c r="C14" s="19">
        <f>(B7 + C7) * Parametry!B22 / 100</f>
        <v>0</v>
      </c>
      <c r="D14" s="13"/>
    </row>
    <row r="15" spans="1:4">
      <c r="A15" s="30" t="s">
        <v>308</v>
      </c>
      <c r="B15" s="31"/>
      <c r="C15" s="31">
        <f>B12 + C12 + C13 + C14</f>
        <v>0</v>
      </c>
      <c r="D15" s="13"/>
    </row>
    <row r="16" spans="1:4">
      <c r="A16" s="18" t="s">
        <v>15</v>
      </c>
      <c r="B16" s="19"/>
      <c r="C16" s="19"/>
      <c r="D16" s="13"/>
    </row>
    <row r="17" spans="1:4">
      <c r="A17" s="30" t="s">
        <v>309</v>
      </c>
      <c r="B17" s="31"/>
      <c r="C17" s="31"/>
      <c r="D17" s="13"/>
    </row>
    <row r="18" spans="1:4">
      <c r="A18" s="18" t="s">
        <v>310</v>
      </c>
      <c r="B18" s="19"/>
      <c r="C18" s="19">
        <f>(B12 + C12) * Parametry!B20 / 100</f>
        <v>0</v>
      </c>
      <c r="D18" s="13"/>
    </row>
    <row r="19" spans="1:4">
      <c r="A19" s="18" t="s">
        <v>311</v>
      </c>
      <c r="B19" s="19"/>
      <c r="C19" s="19">
        <f>C12 * Parametry!B23 / 100</f>
        <v>0</v>
      </c>
      <c r="D19" s="13"/>
    </row>
    <row r="20" spans="1:4">
      <c r="A20" s="18" t="s">
        <v>312</v>
      </c>
      <c r="B20" s="19"/>
      <c r="C20" s="19">
        <f>C12 * Parametry!B24 / 100</f>
        <v>0</v>
      </c>
      <c r="D20" s="13"/>
    </row>
    <row r="21" spans="1:4">
      <c r="A21" s="30" t="s">
        <v>313</v>
      </c>
      <c r="B21" s="31"/>
      <c r="C21" s="31">
        <f>C19 + C20 + C18</f>
        <v>0</v>
      </c>
      <c r="D21" s="13"/>
    </row>
    <row r="22" spans="1:4">
      <c r="A22" s="18" t="s">
        <v>314</v>
      </c>
      <c r="B22" s="19"/>
      <c r="C22" s="19">
        <f>Parametry!B25 * Parametry!B28 * (C15 * Parametry!B27)^Parametry!B26</f>
        <v>0</v>
      </c>
      <c r="D22" s="13"/>
    </row>
    <row r="23" spans="1:4">
      <c r="A23" s="18" t="s">
        <v>15</v>
      </c>
      <c r="B23" s="19"/>
      <c r="C23" s="19"/>
      <c r="D23" s="13"/>
    </row>
    <row r="24" spans="1:4">
      <c r="A24" s="16" t="s">
        <v>315</v>
      </c>
      <c r="B24" s="17"/>
      <c r="C24" s="17">
        <f>C15 + C21 + C22</f>
        <v>0</v>
      </c>
      <c r="D24" s="13"/>
    </row>
    <row r="25" spans="1:4">
      <c r="A25" s="18" t="s">
        <v>316</v>
      </c>
      <c r="B25" s="19">
        <f>(SUM(Rozpočet!F20:F25)+SUM(Rozpočet!F28:F137)) + (SUM(Rozpočet!H20:H25)+SUM(Rozpočet!H28:H136)) + B4 + C4 + C8 + C11 + C13 + C14 + C21 + C22</f>
        <v>0</v>
      </c>
      <c r="C25" s="19">
        <f>B25 * Parametry!B31 / 100</f>
        <v>0</v>
      </c>
      <c r="D25" s="13"/>
    </row>
    <row r="26" spans="1:4">
      <c r="A26" s="18" t="s">
        <v>317</v>
      </c>
      <c r="B26" s="19">
        <f>(SUM(Rozpočet!F28,Rozpočet!F33,Rozpočet!F38,Rozpočet!F45,Rozpočet!F48,Rozpočet!F60,Rozpočet!F66,Rozpočet!F68,Rozpočet!F71,Rozpočet!F73,Rozpočet!F82,Rozpočet!F84,Rozpočet!F86,Rozpočet!F88,Rozpočet!F90,Rozpočet!F92,Rozpočet!F94,Rozpočet!F96,Rozpočet!F99,Rozpočet!F102,Rozpočet!F104,Rozpočet!F106,Rozpočet!F112,Rozpočet!F114,Rozpočet!F116,Rozpočet!F118,Rozpočet!F120,Rozpočet!F122,Rozpočet!F129)+SUM(Rozpočet!F131,Rozpočet!F134:F136)) + (SUM(Rozpočet!H28,Rozpočet!H33,Rozpočet!H38,Rozpočet!H45,Rozpočet!H48,Rozpočet!H60,Rozpočet!H66,Rozpočet!H68,Rozpočet!H71,Rozpočet!H73,Rozpočet!H82,Rozpočet!H84,Rozpočet!H86,Rozpočet!H88,Rozpočet!H90,Rozpočet!H92,Rozpočet!H94,Rozpočet!H96,Rozpočet!H99,Rozpočet!H102,Rozpočet!H104,Rozpočet!H106,Rozpočet!H112,Rozpočet!H114,Rozpočet!H116,Rozpočet!H118,Rozpočet!H120,Rozpočet!H122,Rozpočet!H129)+SUM(Rozpočet!H131,Rozpočet!H134:H136))</f>
        <v>0</v>
      </c>
      <c r="C26" s="19">
        <f>B26 * Parametry!B32 / 100</f>
        <v>0</v>
      </c>
      <c r="D26" s="13"/>
    </row>
    <row r="27" spans="1:4">
      <c r="A27" s="16" t="s">
        <v>318</v>
      </c>
      <c r="B27" s="17"/>
      <c r="C27" s="17">
        <f>C24 + C25 + C26</f>
        <v>0</v>
      </c>
      <c r="D27" s="13"/>
    </row>
    <row r="28" spans="1:4">
      <c r="A28" s="18" t="s">
        <v>15</v>
      </c>
      <c r="B28" s="19"/>
      <c r="C28" s="19"/>
      <c r="D28" s="13"/>
    </row>
    <row r="29" spans="1:4">
      <c r="A29" s="30" t="s">
        <v>319</v>
      </c>
      <c r="B29" s="34" t="s">
        <v>59</v>
      </c>
      <c r="C29" s="34" t="s">
        <v>61</v>
      </c>
      <c r="D29" s="13"/>
    </row>
    <row r="30" spans="1:4">
      <c r="A30" s="18" t="s">
        <v>69</v>
      </c>
      <c r="B30" s="19">
        <f>(Rozpočet!F18)</f>
        <v>0</v>
      </c>
      <c r="C30" s="19">
        <f>(Rozpočet!H18)</f>
        <v>0</v>
      </c>
      <c r="D30" s="13"/>
    </row>
    <row r="31" spans="1:4">
      <c r="A31" s="18" t="s">
        <v>94</v>
      </c>
      <c r="B31" s="19">
        <f>(Rozpočet!F26)</f>
        <v>0</v>
      </c>
      <c r="C31" s="19">
        <f>(Rozpočet!H26)</f>
        <v>0</v>
      </c>
      <c r="D31" s="13"/>
    </row>
    <row r="32" spans="1:4">
      <c r="A32" s="18" t="s">
        <v>106</v>
      </c>
      <c r="B32" s="19">
        <f>(Rozpočet!F138)</f>
        <v>0</v>
      </c>
      <c r="C32" s="19">
        <f>(Rozpočet!H138)</f>
        <v>0</v>
      </c>
      <c r="D32" s="13"/>
    </row>
    <row r="35" spans="1:41" ht="20.25">
      <c r="A35" s="79" t="s">
        <v>463</v>
      </c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79"/>
      <c r="AM35" s="79"/>
      <c r="AN35" s="79"/>
      <c r="AO35" s="79"/>
    </row>
    <row r="36" spans="1:41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ht="105.75" customHeight="1">
      <c r="A37" s="85" t="s">
        <v>464</v>
      </c>
      <c r="B37" s="85"/>
      <c r="C37" s="85"/>
      <c r="D37" s="85"/>
      <c r="E37" s="85"/>
      <c r="F37" s="85"/>
      <c r="G37" s="85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  <c r="AG37" s="80"/>
      <c r="AH37" s="80"/>
      <c r="AI37" s="80"/>
      <c r="AJ37" s="80"/>
      <c r="AK37" s="80"/>
      <c r="AL37" s="80"/>
      <c r="AM37" s="80"/>
      <c r="AN37" s="80"/>
      <c r="AO37" s="80"/>
    </row>
  </sheetData>
  <sheetProtection algorithmName="SHA-512" hashValue="/hWp2oAIjdF/xlhNhjfJlOXxr1qr4Wnc7g7IsU62q9ZNLmf1yqlCstMG0RGT4FUI6dqwls1s3DfA1eNecc54EA==" saltValue="kbp1u8f1X6zrcYLzzsh+TQ==" spinCount="100000" sheet="1" objects="1" scenarios="1" formatCells="0" formatColumns="0" formatRows="0"/>
  <mergeCells count="1">
    <mergeCell ref="A37:G37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6"/>
  <sheetViews>
    <sheetView workbookViewId="0"/>
  </sheetViews>
  <sheetFormatPr defaultRowHeight="15"/>
  <cols>
    <col min="1" max="1" width="26" style="10" bestFit="1" customWidth="1"/>
    <col min="2" max="2" width="55.42578125" style="10" bestFit="1" customWidth="1"/>
    <col min="3" max="3" width="9.140625" style="4"/>
    <col min="4" max="4" width="0" style="4" hidden="1" customWidth="1"/>
    <col min="5" max="16384" width="9.14062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 ht="24.75">
      <c r="A3" s="2" t="s">
        <v>4</v>
      </c>
      <c r="B3" s="6" t="s">
        <v>5</v>
      </c>
      <c r="C3" s="3"/>
    </row>
    <row r="4" spans="1:3" ht="24.75">
      <c r="A4" s="2" t="s">
        <v>6</v>
      </c>
      <c r="B4" s="6" t="s">
        <v>7</v>
      </c>
      <c r="C4" s="3"/>
    </row>
    <row r="5" spans="1:3">
      <c r="A5" s="2" t="s">
        <v>8</v>
      </c>
      <c r="B5" s="7" t="s">
        <v>9</v>
      </c>
      <c r="C5" s="3"/>
    </row>
    <row r="6" spans="1:3">
      <c r="A6" s="2" t="s">
        <v>10</v>
      </c>
      <c r="B6" s="7" t="s">
        <v>11</v>
      </c>
      <c r="C6" s="3"/>
    </row>
    <row r="7" spans="1:3">
      <c r="A7" s="2" t="s">
        <v>12</v>
      </c>
      <c r="B7" s="7" t="s">
        <v>13</v>
      </c>
      <c r="C7" s="3"/>
    </row>
    <row r="8" spans="1:3">
      <c r="A8" s="2" t="s">
        <v>14</v>
      </c>
      <c r="B8" s="7" t="s">
        <v>15</v>
      </c>
      <c r="C8" s="3"/>
    </row>
    <row r="9" spans="1:3">
      <c r="A9" s="2" t="s">
        <v>16</v>
      </c>
      <c r="B9" s="7" t="s">
        <v>17</v>
      </c>
      <c r="C9" s="3"/>
    </row>
    <row r="10" spans="1:3">
      <c r="A10" s="2" t="s">
        <v>18</v>
      </c>
      <c r="B10" s="7" t="s">
        <v>19</v>
      </c>
      <c r="C10" s="3"/>
    </row>
    <row r="11" spans="1:3">
      <c r="A11" s="2" t="s">
        <v>20</v>
      </c>
      <c r="B11" s="7" t="s">
        <v>21</v>
      </c>
      <c r="C11" s="3"/>
    </row>
    <row r="12" spans="1:3">
      <c r="A12" s="2" t="s">
        <v>22</v>
      </c>
      <c r="B12" s="7" t="s">
        <v>23</v>
      </c>
      <c r="C12" s="3"/>
    </row>
    <row r="13" spans="1:3">
      <c r="A13" s="2" t="s">
        <v>24</v>
      </c>
      <c r="B13" s="7" t="s">
        <v>25</v>
      </c>
      <c r="C13" s="3"/>
    </row>
    <row r="14" spans="1:3">
      <c r="A14" s="2" t="s">
        <v>26</v>
      </c>
      <c r="B14" s="7" t="s">
        <v>27</v>
      </c>
      <c r="C14" s="3"/>
    </row>
    <row r="15" spans="1:3">
      <c r="A15" s="2" t="s">
        <v>15</v>
      </c>
      <c r="B15" s="8" t="s">
        <v>15</v>
      </c>
      <c r="C15" s="3"/>
    </row>
    <row r="16" spans="1:3">
      <c r="A16" s="2" t="s">
        <v>28</v>
      </c>
      <c r="B16" s="81" t="s">
        <v>29</v>
      </c>
      <c r="C16" s="3"/>
    </row>
    <row r="17" spans="1:3">
      <c r="A17" s="2" t="s">
        <v>30</v>
      </c>
      <c r="B17" s="81" t="s">
        <v>31</v>
      </c>
      <c r="C17" s="3"/>
    </row>
    <row r="18" spans="1:3">
      <c r="A18" s="2" t="s">
        <v>32</v>
      </c>
      <c r="B18" s="81" t="s">
        <v>33</v>
      </c>
      <c r="C18" s="3"/>
    </row>
    <row r="19" spans="1:3">
      <c r="A19" s="2" t="s">
        <v>34</v>
      </c>
      <c r="B19" s="81" t="s">
        <v>35</v>
      </c>
      <c r="C19" s="3"/>
    </row>
    <row r="20" spans="1:3">
      <c r="A20" s="2" t="s">
        <v>36</v>
      </c>
      <c r="B20" s="81" t="s">
        <v>29</v>
      </c>
      <c r="C20" s="3"/>
    </row>
    <row r="21" spans="1:3">
      <c r="A21" s="2" t="s">
        <v>37</v>
      </c>
      <c r="B21" s="32" t="s">
        <v>35</v>
      </c>
      <c r="C21" s="3"/>
    </row>
    <row r="22" spans="1:3">
      <c r="A22" s="2" t="s">
        <v>38</v>
      </c>
      <c r="B22" s="32" t="s">
        <v>35</v>
      </c>
      <c r="C22" s="3"/>
    </row>
    <row r="23" spans="1:3">
      <c r="A23" s="2" t="s">
        <v>39</v>
      </c>
      <c r="B23" s="32" t="s">
        <v>35</v>
      </c>
      <c r="C23" s="3"/>
    </row>
    <row r="24" spans="1:3">
      <c r="A24" s="2" t="s">
        <v>40</v>
      </c>
      <c r="B24" s="32" t="s">
        <v>35</v>
      </c>
      <c r="C24" s="3"/>
    </row>
    <row r="25" spans="1:3">
      <c r="A25" s="2" t="s">
        <v>41</v>
      </c>
      <c r="B25" s="32" t="s">
        <v>35</v>
      </c>
      <c r="C25" s="3"/>
    </row>
    <row r="26" spans="1:3">
      <c r="A26" s="2" t="s">
        <v>42</v>
      </c>
      <c r="B26" s="32" t="s">
        <v>43</v>
      </c>
      <c r="C26" s="3"/>
    </row>
    <row r="27" spans="1:3">
      <c r="A27" s="2" t="s">
        <v>44</v>
      </c>
      <c r="B27" s="32" t="s">
        <v>35</v>
      </c>
      <c r="C27" s="3"/>
    </row>
    <row r="28" spans="1:3">
      <c r="A28" s="2" t="s">
        <v>45</v>
      </c>
      <c r="B28" s="32" t="s">
        <v>35</v>
      </c>
      <c r="C28" s="3"/>
    </row>
    <row r="29" spans="1:3">
      <c r="A29" s="2" t="s">
        <v>46</v>
      </c>
      <c r="B29" s="32" t="s">
        <v>35</v>
      </c>
      <c r="C29" s="3"/>
    </row>
    <row r="30" spans="1:3">
      <c r="A30" s="2" t="s">
        <v>47</v>
      </c>
      <c r="B30" s="32" t="s">
        <v>35</v>
      </c>
      <c r="C30" s="3"/>
    </row>
    <row r="31" spans="1:3" ht="23.25">
      <c r="A31" s="9" t="s">
        <v>48</v>
      </c>
      <c r="B31" s="32" t="s">
        <v>49</v>
      </c>
      <c r="C31" s="3"/>
    </row>
    <row r="32" spans="1:3">
      <c r="A32" s="2" t="s">
        <v>50</v>
      </c>
      <c r="B32" s="32" t="s">
        <v>51</v>
      </c>
      <c r="C32" s="3"/>
    </row>
    <row r="33" spans="1:2">
      <c r="A33" s="10" t="s">
        <v>52</v>
      </c>
      <c r="B33" s="22">
        <v>5</v>
      </c>
    </row>
    <row r="34" spans="1:2">
      <c r="A34" s="10" t="s">
        <v>53</v>
      </c>
      <c r="B34" s="22">
        <v>10</v>
      </c>
    </row>
    <row r="35" spans="1:2">
      <c r="A35" s="10" t="s">
        <v>54</v>
      </c>
      <c r="B35" s="22">
        <v>2</v>
      </c>
    </row>
    <row r="36" spans="1:2">
      <c r="A36" s="10" t="s">
        <v>55</v>
      </c>
      <c r="B36" s="22">
        <v>1</v>
      </c>
    </row>
  </sheetData>
  <sheetProtection algorithmName="SHA-512" hashValue="/wUAsahdWKr1ufPI0ebApbumdCDxvyBoaWw+pAdnwJMKyb+xET/GSs244Yo2yv9Hxnzj2Ygkfj7JGq9F/QflGw==" saltValue="Zz4UZQ9NwtihxJNFPC8p0g==" spinCount="100000" sheet="1" objects="1" scenarios="1" formatCells="0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38"/>
  <sheetViews>
    <sheetView workbookViewId="0">
      <selection activeCell="A2" sqref="A2"/>
    </sheetView>
  </sheetViews>
  <sheetFormatPr defaultRowHeight="15"/>
  <cols>
    <col min="1" max="1" width="5.5703125" style="22" bestFit="1" customWidth="1"/>
    <col min="2" max="2" width="60" style="22" customWidth="1"/>
    <col min="3" max="3" width="3.5703125" style="22" bestFit="1" customWidth="1"/>
    <col min="4" max="4" width="5.7109375" style="23" bestFit="1" customWidth="1"/>
    <col min="5" max="5" width="10" style="29" bestFit="1" customWidth="1"/>
    <col min="6" max="6" width="13.140625" style="23" bestFit="1" customWidth="1"/>
    <col min="7" max="7" width="7" style="29" bestFit="1" customWidth="1"/>
    <col min="8" max="8" width="11.28515625" style="23" bestFit="1" customWidth="1"/>
    <col min="9" max="9" width="13.140625" style="23" bestFit="1" customWidth="1"/>
    <col min="10" max="11" width="9.140625" style="1"/>
    <col min="12" max="12" width="11" style="1" hidden="1" customWidth="1"/>
    <col min="13" max="16384" width="9.140625" style="1"/>
  </cols>
  <sheetData>
    <row r="1" spans="1:12">
      <c r="A1" s="11" t="s">
        <v>56</v>
      </c>
      <c r="B1" s="11" t="s">
        <v>0</v>
      </c>
      <c r="C1" s="11" t="s">
        <v>57</v>
      </c>
      <c r="D1" s="12" t="s">
        <v>58</v>
      </c>
      <c r="E1" s="24" t="s">
        <v>59</v>
      </c>
      <c r="F1" s="12" t="s">
        <v>60</v>
      </c>
      <c r="G1" s="24" t="s">
        <v>61</v>
      </c>
      <c r="H1" s="12" t="s">
        <v>62</v>
      </c>
      <c r="I1" s="12" t="s">
        <v>63</v>
      </c>
      <c r="J1" s="13"/>
      <c r="K1" s="13"/>
      <c r="L1" s="1">
        <f>Parametry!B33/100*F29+Parametry!B33/100*F30+Parametry!B33/100*F31+Parametry!B33/100*F32+Parametry!B33/100*F34+Parametry!B33/100*F35+Parametry!B33/100*F36+Parametry!B33/100*F37+Parametry!B34/100*F39+Parametry!B33/100*F40+Parametry!B33/100*F41+Parametry!B33/100*F42+Parametry!B33/100*F43+Parametry!B33/100*F44+Parametry!B33/100*F46+Parametry!B33/100*F47+Parametry!B34/100*F49+Parametry!B34/100*F50+Parametry!B33/100*F51+Parametry!B33/100*F52+Parametry!B33/100*F53+Parametry!B33/100*F54+Parametry!B33/100*F55</f>
        <v>0</v>
      </c>
    </row>
    <row r="2" spans="1:12">
      <c r="A2" s="14" t="s">
        <v>15</v>
      </c>
      <c r="B2" s="14" t="s">
        <v>64</v>
      </c>
      <c r="C2" s="14" t="s">
        <v>15</v>
      </c>
      <c r="D2" s="15"/>
      <c r="E2" s="25"/>
      <c r="F2" s="15"/>
      <c r="G2" s="25"/>
      <c r="H2" s="15"/>
      <c r="I2" s="15"/>
      <c r="J2" s="13"/>
      <c r="K2" s="13"/>
      <c r="L2" s="1">
        <f>L1+Parametry!B33/100*F56+Parametry!B33/100*F57+Parametry!B33/100*F58+Parametry!B33/100*F59+Parametry!B33/100*F61+Parametry!B33/100*F62+Parametry!B33/100*F63+Parametry!B33/100*F64+Parametry!B33/100*F65+Parametry!B33/100*F67+Parametry!B33/100*F72+Parametry!B34/100*F74+Parametry!B34/100*F75+Parametry!B34/100*F76+Parametry!B34/100*F77+Parametry!B34/100*F78+Parametry!B34/100*F79+Parametry!B34/100*F80+Parametry!B34/100*F81+Parametry!B35/100*F83+Parametry!B33/100*F85+Parametry!B33/100*F87+Parametry!B33/100*F89</f>
        <v>0</v>
      </c>
    </row>
    <row r="3" spans="1:12" ht="36.75">
      <c r="A3" s="14" t="s">
        <v>15</v>
      </c>
      <c r="B3" s="35" t="s">
        <v>65</v>
      </c>
      <c r="C3" s="14" t="s">
        <v>15</v>
      </c>
      <c r="D3" s="15"/>
      <c r="E3" s="25"/>
      <c r="F3" s="15"/>
      <c r="G3" s="25"/>
      <c r="H3" s="15"/>
      <c r="I3" s="15"/>
      <c r="J3" s="13"/>
      <c r="K3" s="13"/>
      <c r="L3" s="1">
        <f>L2+Parametry!B33/100*F91+Parametry!B33/100*F93+Parametry!B33/100*F95+Parametry!B34/100*F97+Parametry!B34/100*F98+Parametry!B34/100*F100+Parametry!B34/100*F101+Parametry!B34/100*F103+Parametry!B34/100*F105+Parametry!B34/100*F107+Parametry!B34/100*F108+Parametry!B33/100*F109+Parametry!B33/100*F110+Parametry!B33/100*F111+Parametry!B33/100*F113+Parametry!B35/100*F115+Parametry!B35/100*F117+Parametry!B34/100*F119+Parametry!B36/100*F121+Parametry!B34/100*F123+Parametry!B34/100*F124+Parametry!B34/100*F125</f>
        <v>0</v>
      </c>
    </row>
    <row r="4" spans="1:12" ht="24.75">
      <c r="A4" s="14" t="s">
        <v>15</v>
      </c>
      <c r="B4" s="35" t="s">
        <v>66</v>
      </c>
      <c r="C4" s="14" t="s">
        <v>15</v>
      </c>
      <c r="D4" s="15"/>
      <c r="E4" s="25"/>
      <c r="F4" s="15"/>
      <c r="G4" s="25"/>
      <c r="H4" s="15"/>
      <c r="I4" s="15"/>
      <c r="J4" s="13"/>
      <c r="K4" s="13"/>
    </row>
    <row r="5" spans="1:12" ht="36.75">
      <c r="A5" s="14" t="s">
        <v>15</v>
      </c>
      <c r="B5" s="35" t="s">
        <v>67</v>
      </c>
      <c r="C5" s="14" t="s">
        <v>15</v>
      </c>
      <c r="D5" s="15"/>
      <c r="E5" s="25"/>
      <c r="F5" s="15"/>
      <c r="G5" s="25"/>
      <c r="H5" s="15"/>
      <c r="I5" s="15"/>
      <c r="J5" s="13"/>
      <c r="K5" s="13"/>
    </row>
    <row r="6" spans="1:12" ht="48.75">
      <c r="A6" s="14" t="s">
        <v>15</v>
      </c>
      <c r="B6" s="35" t="s">
        <v>68</v>
      </c>
      <c r="C6" s="14" t="s">
        <v>15</v>
      </c>
      <c r="D6" s="15"/>
      <c r="E6" s="25"/>
      <c r="F6" s="15"/>
      <c r="G6" s="25"/>
      <c r="H6" s="15"/>
      <c r="I6" s="15"/>
      <c r="J6" s="13"/>
      <c r="K6" s="13"/>
    </row>
    <row r="7" spans="1:12">
      <c r="A7" s="16" t="s">
        <v>15</v>
      </c>
      <c r="B7" s="16" t="s">
        <v>69</v>
      </c>
      <c r="C7" s="16" t="s">
        <v>15</v>
      </c>
      <c r="D7" s="17"/>
      <c r="E7" s="26"/>
      <c r="F7" s="17"/>
      <c r="G7" s="26"/>
      <c r="H7" s="17"/>
      <c r="I7" s="17"/>
      <c r="J7" s="13"/>
      <c r="K7" s="13"/>
    </row>
    <row r="8" spans="1:12">
      <c r="A8" s="18" t="s">
        <v>70</v>
      </c>
      <c r="B8" s="18" t="s">
        <v>71</v>
      </c>
      <c r="C8" s="18" t="s">
        <v>72</v>
      </c>
      <c r="D8" s="19">
        <v>1</v>
      </c>
      <c r="E8" s="78">
        <f>'Hlavní jistič'!D24</f>
        <v>0</v>
      </c>
      <c r="F8" s="19">
        <f t="shared" ref="F8:F17" si="0">D8*E8</f>
        <v>0</v>
      </c>
      <c r="G8" s="19">
        <v>0</v>
      </c>
      <c r="H8" s="19">
        <f t="shared" ref="H8:H17" si="1">D8*G8</f>
        <v>0</v>
      </c>
      <c r="I8" s="19">
        <f t="shared" ref="I8:I17" si="2">F8+H8</f>
        <v>0</v>
      </c>
      <c r="J8" s="13"/>
      <c r="K8" s="13"/>
    </row>
    <row r="9" spans="1:12">
      <c r="A9" s="18" t="s">
        <v>73</v>
      </c>
      <c r="B9" s="18" t="s">
        <v>74</v>
      </c>
      <c r="C9" s="18" t="s">
        <v>72</v>
      </c>
      <c r="D9" s="19">
        <v>1</v>
      </c>
      <c r="E9" s="78">
        <f>'Hlavní vývodové jističe'!E52</f>
        <v>0</v>
      </c>
      <c r="F9" s="19">
        <f t="shared" si="0"/>
        <v>0</v>
      </c>
      <c r="G9" s="19">
        <v>0</v>
      </c>
      <c r="H9" s="19">
        <f t="shared" si="1"/>
        <v>0</v>
      </c>
      <c r="I9" s="19">
        <f t="shared" si="2"/>
        <v>0</v>
      </c>
      <c r="J9" s="13"/>
      <c r="K9" s="13"/>
    </row>
    <row r="10" spans="1:12">
      <c r="A10" s="18" t="s">
        <v>75</v>
      </c>
      <c r="B10" s="18" t="s">
        <v>76</v>
      </c>
      <c r="C10" s="18" t="s">
        <v>72</v>
      </c>
      <c r="D10" s="19">
        <v>1</v>
      </c>
      <c r="E10" s="78">
        <f>'Elektronika-Ostatní'!E20</f>
        <v>0</v>
      </c>
      <c r="F10" s="19">
        <f t="shared" si="0"/>
        <v>0</v>
      </c>
      <c r="G10" s="19">
        <v>0</v>
      </c>
      <c r="H10" s="19">
        <f t="shared" si="1"/>
        <v>0</v>
      </c>
      <c r="I10" s="19">
        <f t="shared" si="2"/>
        <v>0</v>
      </c>
      <c r="J10" s="13"/>
      <c r="K10" s="13"/>
    </row>
    <row r="11" spans="1:12">
      <c r="A11" s="18" t="s">
        <v>77</v>
      </c>
      <c r="B11" s="18" t="s">
        <v>78</v>
      </c>
      <c r="C11" s="18" t="s">
        <v>72</v>
      </c>
      <c r="D11" s="19">
        <v>1</v>
      </c>
      <c r="E11" s="78">
        <f>'Elektronika-Ostatní'!E57</f>
        <v>0</v>
      </c>
      <c r="F11" s="19">
        <f t="shared" si="0"/>
        <v>0</v>
      </c>
      <c r="G11" s="19">
        <v>0</v>
      </c>
      <c r="H11" s="19">
        <f t="shared" si="1"/>
        <v>0</v>
      </c>
      <c r="I11" s="19">
        <f t="shared" si="2"/>
        <v>0</v>
      </c>
      <c r="J11" s="13"/>
      <c r="K11" s="13"/>
    </row>
    <row r="12" spans="1:12">
      <c r="A12" s="18" t="s">
        <v>79</v>
      </c>
      <c r="B12" s="18" t="s">
        <v>80</v>
      </c>
      <c r="C12" s="18" t="s">
        <v>72</v>
      </c>
      <c r="D12" s="19">
        <v>6</v>
      </c>
      <c r="E12" s="77"/>
      <c r="F12" s="19">
        <f t="shared" si="0"/>
        <v>0</v>
      </c>
      <c r="G12" s="19">
        <v>0</v>
      </c>
      <c r="H12" s="19">
        <f t="shared" si="1"/>
        <v>0</v>
      </c>
      <c r="I12" s="19">
        <f t="shared" si="2"/>
        <v>0</v>
      </c>
      <c r="J12" s="13"/>
      <c r="K12" s="13"/>
    </row>
    <row r="13" spans="1:12">
      <c r="A13" s="18" t="s">
        <v>81</v>
      </c>
      <c r="B13" s="18" t="s">
        <v>82</v>
      </c>
      <c r="C13" s="18" t="s">
        <v>83</v>
      </c>
      <c r="D13" s="19">
        <v>5</v>
      </c>
      <c r="E13" s="77"/>
      <c r="F13" s="19">
        <f t="shared" si="0"/>
        <v>0</v>
      </c>
      <c r="G13" s="19">
        <v>0</v>
      </c>
      <c r="H13" s="19">
        <f t="shared" si="1"/>
        <v>0</v>
      </c>
      <c r="I13" s="19">
        <f t="shared" si="2"/>
        <v>0</v>
      </c>
      <c r="J13" s="13"/>
      <c r="K13" s="13"/>
    </row>
    <row r="14" spans="1:12">
      <c r="A14" s="18" t="s">
        <v>84</v>
      </c>
      <c r="B14" s="18" t="s">
        <v>85</v>
      </c>
      <c r="C14" s="18" t="s">
        <v>83</v>
      </c>
      <c r="D14" s="19">
        <v>2.5</v>
      </c>
      <c r="E14" s="77"/>
      <c r="F14" s="19">
        <f t="shared" si="0"/>
        <v>0</v>
      </c>
      <c r="G14" s="19">
        <v>0</v>
      </c>
      <c r="H14" s="19">
        <f t="shared" si="1"/>
        <v>0</v>
      </c>
      <c r="I14" s="19">
        <f t="shared" si="2"/>
        <v>0</v>
      </c>
      <c r="J14" s="13"/>
      <c r="K14" s="13"/>
    </row>
    <row r="15" spans="1:12">
      <c r="A15" s="18" t="s">
        <v>86</v>
      </c>
      <c r="B15" s="18" t="s">
        <v>87</v>
      </c>
      <c r="C15" s="18" t="s">
        <v>72</v>
      </c>
      <c r="D15" s="19">
        <v>6</v>
      </c>
      <c r="E15" s="77"/>
      <c r="F15" s="19">
        <f t="shared" si="0"/>
        <v>0</v>
      </c>
      <c r="G15" s="19">
        <v>0</v>
      </c>
      <c r="H15" s="19">
        <f t="shared" si="1"/>
        <v>0</v>
      </c>
      <c r="I15" s="19">
        <f t="shared" si="2"/>
        <v>0</v>
      </c>
      <c r="J15" s="13"/>
      <c r="K15" s="13"/>
    </row>
    <row r="16" spans="1:12">
      <c r="A16" s="18" t="s">
        <v>88</v>
      </c>
      <c r="B16" s="18" t="s">
        <v>89</v>
      </c>
      <c r="C16" s="18" t="s">
        <v>72</v>
      </c>
      <c r="D16" s="19">
        <v>6</v>
      </c>
      <c r="E16" s="77"/>
      <c r="F16" s="19">
        <f t="shared" si="0"/>
        <v>0</v>
      </c>
      <c r="G16" s="19">
        <v>0</v>
      </c>
      <c r="H16" s="19">
        <f t="shared" si="1"/>
        <v>0</v>
      </c>
      <c r="I16" s="19">
        <f t="shared" si="2"/>
        <v>0</v>
      </c>
      <c r="J16" s="13"/>
      <c r="K16" s="13"/>
    </row>
    <row r="17" spans="1:11">
      <c r="A17" s="18" t="s">
        <v>90</v>
      </c>
      <c r="B17" s="18" t="s">
        <v>91</v>
      </c>
      <c r="C17" s="18" t="s">
        <v>92</v>
      </c>
      <c r="D17" s="19">
        <v>210</v>
      </c>
      <c r="E17" s="27">
        <v>0</v>
      </c>
      <c r="F17" s="19">
        <f t="shared" si="0"/>
        <v>0</v>
      </c>
      <c r="G17" s="77"/>
      <c r="H17" s="19">
        <f t="shared" si="1"/>
        <v>0</v>
      </c>
      <c r="I17" s="19">
        <f t="shared" si="2"/>
        <v>0</v>
      </c>
      <c r="J17" s="13"/>
      <c r="K17" s="13"/>
    </row>
    <row r="18" spans="1:11">
      <c r="A18" s="16" t="s">
        <v>15</v>
      </c>
      <c r="B18" s="16" t="s">
        <v>93</v>
      </c>
      <c r="C18" s="16" t="s">
        <v>15</v>
      </c>
      <c r="D18" s="17"/>
      <c r="E18" s="26"/>
      <c r="F18" s="17">
        <f>SUM(F8:F17)</f>
        <v>0</v>
      </c>
      <c r="G18" s="26"/>
      <c r="H18" s="17">
        <f>SUM(H8:H17)</f>
        <v>0</v>
      </c>
      <c r="I18" s="17">
        <f>SUM(I8:I17)</f>
        <v>0</v>
      </c>
      <c r="J18" s="13"/>
      <c r="K18" s="13"/>
    </row>
    <row r="19" spans="1:11">
      <c r="A19" s="16" t="s">
        <v>15</v>
      </c>
      <c r="B19" s="16" t="s">
        <v>94</v>
      </c>
      <c r="C19" s="16" t="s">
        <v>15</v>
      </c>
      <c r="D19" s="17"/>
      <c r="E19" s="26"/>
      <c r="F19" s="17"/>
      <c r="G19" s="26"/>
      <c r="H19" s="17"/>
      <c r="I19" s="17"/>
      <c r="J19" s="13"/>
      <c r="K19" s="13"/>
    </row>
    <row r="20" spans="1:11">
      <c r="A20" s="18" t="s">
        <v>320</v>
      </c>
      <c r="B20" s="18" t="s">
        <v>96</v>
      </c>
      <c r="C20" s="18" t="s">
        <v>72</v>
      </c>
      <c r="D20" s="19">
        <v>1</v>
      </c>
      <c r="E20" s="19">
        <f>I18</f>
        <v>0</v>
      </c>
      <c r="F20" s="19">
        <f t="shared" ref="F20:F25" si="3">D20*E20</f>
        <v>0</v>
      </c>
      <c r="G20" s="27">
        <v>0</v>
      </c>
      <c r="H20" s="19">
        <f t="shared" ref="H20:H25" si="4">D20*G20</f>
        <v>0</v>
      </c>
      <c r="I20" s="19">
        <f t="shared" ref="I20:I25" si="5">F20+H20</f>
        <v>0</v>
      </c>
      <c r="J20" s="13"/>
      <c r="K20" s="13"/>
    </row>
    <row r="21" spans="1:11">
      <c r="A21" s="18" t="s">
        <v>95</v>
      </c>
      <c r="B21" s="18" t="s">
        <v>97</v>
      </c>
      <c r="C21" s="18" t="s">
        <v>72</v>
      </c>
      <c r="D21" s="19">
        <v>1</v>
      </c>
      <c r="E21" s="77"/>
      <c r="F21" s="19">
        <f t="shared" si="3"/>
        <v>0</v>
      </c>
      <c r="G21" s="27">
        <v>0</v>
      </c>
      <c r="H21" s="19">
        <f t="shared" si="4"/>
        <v>0</v>
      </c>
      <c r="I21" s="19">
        <f t="shared" si="5"/>
        <v>0</v>
      </c>
      <c r="J21" s="13"/>
      <c r="K21" s="13"/>
    </row>
    <row r="22" spans="1:11">
      <c r="A22" s="18" t="s">
        <v>98</v>
      </c>
      <c r="B22" s="18" t="s">
        <v>99</v>
      </c>
      <c r="C22" s="18" t="s">
        <v>72</v>
      </c>
      <c r="D22" s="19">
        <v>1</v>
      </c>
      <c r="E22" s="77"/>
      <c r="F22" s="19">
        <f t="shared" si="3"/>
        <v>0</v>
      </c>
      <c r="G22" s="27">
        <v>0</v>
      </c>
      <c r="H22" s="19">
        <f t="shared" si="4"/>
        <v>0</v>
      </c>
      <c r="I22" s="19">
        <f t="shared" si="5"/>
        <v>0</v>
      </c>
      <c r="J22" s="13"/>
      <c r="K22" s="13"/>
    </row>
    <row r="23" spans="1:11">
      <c r="A23" s="18" t="s">
        <v>100</v>
      </c>
      <c r="B23" s="18" t="s">
        <v>101</v>
      </c>
      <c r="C23" s="18" t="s">
        <v>72</v>
      </c>
      <c r="D23" s="19">
        <v>1</v>
      </c>
      <c r="E23" s="77"/>
      <c r="F23" s="19">
        <f t="shared" si="3"/>
        <v>0</v>
      </c>
      <c r="G23" s="27">
        <v>0</v>
      </c>
      <c r="H23" s="19">
        <f t="shared" si="4"/>
        <v>0</v>
      </c>
      <c r="I23" s="19">
        <f t="shared" si="5"/>
        <v>0</v>
      </c>
      <c r="J23" s="13"/>
      <c r="K23" s="13"/>
    </row>
    <row r="24" spans="1:11">
      <c r="A24" s="18" t="s">
        <v>51</v>
      </c>
      <c r="B24" s="18" t="s">
        <v>102</v>
      </c>
      <c r="C24" s="18" t="s">
        <v>72</v>
      </c>
      <c r="D24" s="19">
        <v>1</v>
      </c>
      <c r="E24" s="77"/>
      <c r="F24" s="19">
        <f t="shared" si="3"/>
        <v>0</v>
      </c>
      <c r="G24" s="27">
        <v>0</v>
      </c>
      <c r="H24" s="19">
        <f t="shared" si="4"/>
        <v>0</v>
      </c>
      <c r="I24" s="19">
        <f t="shared" si="5"/>
        <v>0</v>
      </c>
      <c r="J24" s="13"/>
      <c r="K24" s="13"/>
    </row>
    <row r="25" spans="1:11">
      <c r="A25" s="18" t="s">
        <v>103</v>
      </c>
      <c r="B25" s="18" t="s">
        <v>104</v>
      </c>
      <c r="C25" s="18" t="s">
        <v>72</v>
      </c>
      <c r="D25" s="19">
        <v>1</v>
      </c>
      <c r="E25" s="77"/>
      <c r="F25" s="19">
        <f t="shared" si="3"/>
        <v>0</v>
      </c>
      <c r="G25" s="27">
        <v>0</v>
      </c>
      <c r="H25" s="19">
        <f t="shared" si="4"/>
        <v>0</v>
      </c>
      <c r="I25" s="19">
        <f t="shared" si="5"/>
        <v>0</v>
      </c>
      <c r="J25" s="13"/>
      <c r="K25" s="13"/>
    </row>
    <row r="26" spans="1:11">
      <c r="A26" s="16" t="s">
        <v>15</v>
      </c>
      <c r="B26" s="16" t="s">
        <v>105</v>
      </c>
      <c r="C26" s="16" t="s">
        <v>15</v>
      </c>
      <c r="D26" s="17"/>
      <c r="E26" s="26"/>
      <c r="F26" s="17">
        <f>SUM(F20:F25)</f>
        <v>0</v>
      </c>
      <c r="G26" s="26"/>
      <c r="H26" s="17">
        <f>SUM(H20:H25)</f>
        <v>0</v>
      </c>
      <c r="I26" s="17">
        <f>SUM(I20:I25)</f>
        <v>0</v>
      </c>
      <c r="J26" s="13"/>
      <c r="K26" s="13"/>
    </row>
    <row r="27" spans="1:11">
      <c r="A27" s="16" t="s">
        <v>15</v>
      </c>
      <c r="B27" s="16" t="s">
        <v>106</v>
      </c>
      <c r="C27" s="16" t="s">
        <v>15</v>
      </c>
      <c r="D27" s="17"/>
      <c r="E27" s="26"/>
      <c r="F27" s="17"/>
      <c r="G27" s="26"/>
      <c r="H27" s="17"/>
      <c r="I27" s="17"/>
      <c r="J27" s="13"/>
      <c r="K27" s="13"/>
    </row>
    <row r="28" spans="1:11">
      <c r="A28" s="14" t="s">
        <v>15</v>
      </c>
      <c r="B28" s="14" t="s">
        <v>107</v>
      </c>
      <c r="C28" s="14" t="s">
        <v>15</v>
      </c>
      <c r="D28" s="15"/>
      <c r="E28" s="25"/>
      <c r="F28" s="15"/>
      <c r="G28" s="25"/>
      <c r="H28" s="15"/>
      <c r="I28" s="15"/>
      <c r="J28" s="13"/>
      <c r="K28" s="13"/>
    </row>
    <row r="29" spans="1:11">
      <c r="A29" s="18" t="s">
        <v>108</v>
      </c>
      <c r="B29" s="18" t="s">
        <v>109</v>
      </c>
      <c r="C29" s="18" t="s">
        <v>72</v>
      </c>
      <c r="D29" s="19">
        <v>1</v>
      </c>
      <c r="E29" s="77"/>
      <c r="F29" s="19">
        <f>D29*E29</f>
        <v>0</v>
      </c>
      <c r="G29" s="27">
        <v>0</v>
      </c>
      <c r="H29" s="19">
        <f>D29*G29</f>
        <v>0</v>
      </c>
      <c r="I29" s="19">
        <f>F29+H29</f>
        <v>0</v>
      </c>
      <c r="J29" s="13"/>
      <c r="K29" s="13"/>
    </row>
    <row r="30" spans="1:11">
      <c r="A30" s="18" t="s">
        <v>110</v>
      </c>
      <c r="B30" s="18" t="s">
        <v>111</v>
      </c>
      <c r="C30" s="18" t="s">
        <v>72</v>
      </c>
      <c r="D30" s="19">
        <v>1</v>
      </c>
      <c r="E30" s="77"/>
      <c r="F30" s="19">
        <f>D30*E30</f>
        <v>0</v>
      </c>
      <c r="G30" s="27">
        <v>0</v>
      </c>
      <c r="H30" s="19">
        <f>D30*G30</f>
        <v>0</v>
      </c>
      <c r="I30" s="19">
        <f>F30+H30</f>
        <v>0</v>
      </c>
      <c r="J30" s="13"/>
      <c r="K30" s="13"/>
    </row>
    <row r="31" spans="1:11">
      <c r="A31" s="18" t="s">
        <v>112</v>
      </c>
      <c r="B31" s="18" t="s">
        <v>113</v>
      </c>
      <c r="C31" s="18" t="s">
        <v>72</v>
      </c>
      <c r="D31" s="19">
        <v>1</v>
      </c>
      <c r="E31" s="77"/>
      <c r="F31" s="19">
        <f>D31*E31</f>
        <v>0</v>
      </c>
      <c r="G31" s="27">
        <v>0</v>
      </c>
      <c r="H31" s="19">
        <f>D31*G31</f>
        <v>0</v>
      </c>
      <c r="I31" s="19">
        <f>F31+H31</f>
        <v>0</v>
      </c>
      <c r="J31" s="13"/>
      <c r="K31" s="13"/>
    </row>
    <row r="32" spans="1:11">
      <c r="A32" s="18" t="s">
        <v>114</v>
      </c>
      <c r="B32" s="18" t="s">
        <v>115</v>
      </c>
      <c r="C32" s="18" t="s">
        <v>92</v>
      </c>
      <c r="D32" s="19">
        <v>100</v>
      </c>
      <c r="E32" s="27">
        <v>0</v>
      </c>
      <c r="F32" s="19">
        <f>D32*E32</f>
        <v>0</v>
      </c>
      <c r="G32" s="77"/>
      <c r="H32" s="19">
        <f>D32*G32</f>
        <v>0</v>
      </c>
      <c r="I32" s="19">
        <f>F32+H32</f>
        <v>0</v>
      </c>
      <c r="J32" s="13"/>
      <c r="K32" s="13"/>
    </row>
    <row r="33" spans="1:11">
      <c r="A33" s="14" t="s">
        <v>15</v>
      </c>
      <c r="B33" s="14" t="s">
        <v>116</v>
      </c>
      <c r="C33" s="14" t="s">
        <v>15</v>
      </c>
      <c r="D33" s="15"/>
      <c r="E33" s="25"/>
      <c r="F33" s="15"/>
      <c r="G33" s="25"/>
      <c r="H33" s="15"/>
      <c r="I33" s="15"/>
      <c r="J33" s="13"/>
      <c r="K33" s="13"/>
    </row>
    <row r="34" spans="1:11">
      <c r="A34" s="18" t="s">
        <v>49</v>
      </c>
      <c r="B34" s="18" t="s">
        <v>117</v>
      </c>
      <c r="C34" s="18" t="s">
        <v>92</v>
      </c>
      <c r="D34" s="19">
        <v>30</v>
      </c>
      <c r="E34" s="27">
        <v>0</v>
      </c>
      <c r="F34" s="19">
        <f>D34*E34</f>
        <v>0</v>
      </c>
      <c r="G34" s="77"/>
      <c r="H34" s="19">
        <f>D34*G34</f>
        <v>0</v>
      </c>
      <c r="I34" s="19">
        <f>F34+H34</f>
        <v>0</v>
      </c>
      <c r="J34" s="13"/>
      <c r="K34" s="13"/>
    </row>
    <row r="35" spans="1:11">
      <c r="A35" s="18" t="s">
        <v>118</v>
      </c>
      <c r="B35" s="18" t="s">
        <v>119</v>
      </c>
      <c r="C35" s="18" t="s">
        <v>92</v>
      </c>
      <c r="D35" s="19">
        <v>50</v>
      </c>
      <c r="E35" s="27">
        <v>0</v>
      </c>
      <c r="F35" s="19">
        <f>D35*E35</f>
        <v>0</v>
      </c>
      <c r="G35" s="77"/>
      <c r="H35" s="19">
        <f>D35*G35</f>
        <v>0</v>
      </c>
      <c r="I35" s="19">
        <f>F35+H35</f>
        <v>0</v>
      </c>
      <c r="J35" s="13"/>
      <c r="K35" s="13"/>
    </row>
    <row r="36" spans="1:11">
      <c r="A36" s="18" t="s">
        <v>120</v>
      </c>
      <c r="B36" s="18" t="s">
        <v>121</v>
      </c>
      <c r="C36" s="18" t="s">
        <v>72</v>
      </c>
      <c r="D36" s="19">
        <v>74</v>
      </c>
      <c r="E36" s="77"/>
      <c r="F36" s="19">
        <f>D36*E36</f>
        <v>0</v>
      </c>
      <c r="G36" s="77"/>
      <c r="H36" s="19">
        <f>D36*G36</f>
        <v>0</v>
      </c>
      <c r="I36" s="19">
        <f>F36+H36</f>
        <v>0</v>
      </c>
      <c r="J36" s="13"/>
      <c r="K36" s="13"/>
    </row>
    <row r="37" spans="1:11">
      <c r="A37" s="18" t="s">
        <v>122</v>
      </c>
      <c r="B37" s="18" t="s">
        <v>119</v>
      </c>
      <c r="C37" s="18" t="s">
        <v>92</v>
      </c>
      <c r="D37" s="19">
        <v>50</v>
      </c>
      <c r="E37" s="27">
        <v>0</v>
      </c>
      <c r="F37" s="19">
        <f>D37*E37</f>
        <v>0</v>
      </c>
      <c r="G37" s="77"/>
      <c r="H37" s="19">
        <f>D37*G37</f>
        <v>0</v>
      </c>
      <c r="I37" s="19">
        <f>F37+H37</f>
        <v>0</v>
      </c>
      <c r="J37" s="13"/>
      <c r="K37" s="13"/>
    </row>
    <row r="38" spans="1:11">
      <c r="A38" s="14" t="s">
        <v>15</v>
      </c>
      <c r="B38" s="14" t="s">
        <v>123</v>
      </c>
      <c r="C38" s="14" t="s">
        <v>15</v>
      </c>
      <c r="D38" s="15"/>
      <c r="E38" s="25"/>
      <c r="F38" s="15"/>
      <c r="G38" s="25"/>
      <c r="H38" s="15"/>
      <c r="I38" s="15"/>
      <c r="J38" s="13"/>
      <c r="K38" s="13"/>
    </row>
    <row r="39" spans="1:11">
      <c r="A39" s="18" t="s">
        <v>124</v>
      </c>
      <c r="B39" s="18" t="s">
        <v>125</v>
      </c>
      <c r="C39" s="18" t="s">
        <v>72</v>
      </c>
      <c r="D39" s="19">
        <v>4</v>
      </c>
      <c r="E39" s="27">
        <v>0</v>
      </c>
      <c r="F39" s="19">
        <f t="shared" ref="F39:F44" si="6">D39*E39</f>
        <v>0</v>
      </c>
      <c r="G39" s="77"/>
      <c r="H39" s="19">
        <f t="shared" ref="H39:H44" si="7">D39*G39</f>
        <v>0</v>
      </c>
      <c r="I39" s="19">
        <f t="shared" ref="I39:I44" si="8">F39+H39</f>
        <v>0</v>
      </c>
      <c r="J39" s="13"/>
      <c r="K39" s="13"/>
    </row>
    <row r="40" spans="1:11">
      <c r="A40" s="18" t="s">
        <v>126</v>
      </c>
      <c r="B40" s="18" t="s">
        <v>127</v>
      </c>
      <c r="C40" s="18" t="s">
        <v>72</v>
      </c>
      <c r="D40" s="19">
        <v>26</v>
      </c>
      <c r="E40" s="27">
        <v>0</v>
      </c>
      <c r="F40" s="19">
        <f t="shared" si="6"/>
        <v>0</v>
      </c>
      <c r="G40" s="77"/>
      <c r="H40" s="19">
        <f t="shared" si="7"/>
        <v>0</v>
      </c>
      <c r="I40" s="19">
        <f t="shared" si="8"/>
        <v>0</v>
      </c>
      <c r="J40" s="13"/>
      <c r="K40" s="13"/>
    </row>
    <row r="41" spans="1:11">
      <c r="A41" s="18" t="s">
        <v>128</v>
      </c>
      <c r="B41" s="18" t="s">
        <v>129</v>
      </c>
      <c r="C41" s="18" t="s">
        <v>72</v>
      </c>
      <c r="D41" s="19">
        <v>19</v>
      </c>
      <c r="E41" s="27">
        <v>0</v>
      </c>
      <c r="F41" s="19">
        <f t="shared" si="6"/>
        <v>0</v>
      </c>
      <c r="G41" s="77"/>
      <c r="H41" s="19">
        <f t="shared" si="7"/>
        <v>0</v>
      </c>
      <c r="I41" s="19">
        <f t="shared" si="8"/>
        <v>0</v>
      </c>
      <c r="J41" s="13"/>
      <c r="K41" s="13"/>
    </row>
    <row r="42" spans="1:11">
      <c r="A42" s="18" t="s">
        <v>130</v>
      </c>
      <c r="B42" s="18" t="s">
        <v>131</v>
      </c>
      <c r="C42" s="18" t="s">
        <v>72</v>
      </c>
      <c r="D42" s="19">
        <v>1</v>
      </c>
      <c r="E42" s="27">
        <v>0</v>
      </c>
      <c r="F42" s="19">
        <f t="shared" si="6"/>
        <v>0</v>
      </c>
      <c r="G42" s="77"/>
      <c r="H42" s="19">
        <f t="shared" si="7"/>
        <v>0</v>
      </c>
      <c r="I42" s="19">
        <f t="shared" si="8"/>
        <v>0</v>
      </c>
      <c r="J42" s="13"/>
      <c r="K42" s="13"/>
    </row>
    <row r="43" spans="1:11">
      <c r="A43" s="18" t="s">
        <v>132</v>
      </c>
      <c r="B43" s="18" t="s">
        <v>133</v>
      </c>
      <c r="C43" s="18" t="s">
        <v>72</v>
      </c>
      <c r="D43" s="19">
        <v>4</v>
      </c>
      <c r="E43" s="27">
        <v>0</v>
      </c>
      <c r="F43" s="19">
        <f t="shared" si="6"/>
        <v>0</v>
      </c>
      <c r="G43" s="77"/>
      <c r="H43" s="19">
        <f t="shared" si="7"/>
        <v>0</v>
      </c>
      <c r="I43" s="19">
        <f t="shared" si="8"/>
        <v>0</v>
      </c>
      <c r="J43" s="13"/>
      <c r="K43" s="13"/>
    </row>
    <row r="44" spans="1:11">
      <c r="A44" s="18" t="s">
        <v>134</v>
      </c>
      <c r="B44" s="18" t="s">
        <v>135</v>
      </c>
      <c r="C44" s="18" t="s">
        <v>72</v>
      </c>
      <c r="D44" s="19">
        <v>3</v>
      </c>
      <c r="E44" s="27">
        <v>0</v>
      </c>
      <c r="F44" s="19">
        <f t="shared" si="6"/>
        <v>0</v>
      </c>
      <c r="G44" s="77"/>
      <c r="H44" s="19">
        <f t="shared" si="7"/>
        <v>0</v>
      </c>
      <c r="I44" s="19">
        <f t="shared" si="8"/>
        <v>0</v>
      </c>
      <c r="J44" s="13"/>
      <c r="K44" s="13"/>
    </row>
    <row r="45" spans="1:11">
      <c r="A45" s="14" t="s">
        <v>15</v>
      </c>
      <c r="B45" s="14" t="s">
        <v>136</v>
      </c>
      <c r="C45" s="14" t="s">
        <v>15</v>
      </c>
      <c r="D45" s="15"/>
      <c r="E45" s="25"/>
      <c r="F45" s="15"/>
      <c r="G45" s="25"/>
      <c r="H45" s="15"/>
      <c r="I45" s="15"/>
      <c r="J45" s="13"/>
      <c r="K45" s="13"/>
    </row>
    <row r="46" spans="1:11">
      <c r="A46" s="18" t="s">
        <v>137</v>
      </c>
      <c r="B46" s="18" t="s">
        <v>138</v>
      </c>
      <c r="C46" s="18" t="s">
        <v>72</v>
      </c>
      <c r="D46" s="19">
        <v>27</v>
      </c>
      <c r="E46" s="77"/>
      <c r="F46" s="19">
        <f>D46*E46</f>
        <v>0</v>
      </c>
      <c r="G46" s="77"/>
      <c r="H46" s="19">
        <f>D46*G46</f>
        <v>0</v>
      </c>
      <c r="I46" s="19">
        <f>F46+H46</f>
        <v>0</v>
      </c>
      <c r="J46" s="13"/>
      <c r="K46" s="13"/>
    </row>
    <row r="47" spans="1:11">
      <c r="A47" s="18" t="s">
        <v>139</v>
      </c>
      <c r="B47" s="18" t="s">
        <v>140</v>
      </c>
      <c r="C47" s="18" t="s">
        <v>72</v>
      </c>
      <c r="D47" s="19">
        <v>25</v>
      </c>
      <c r="E47" s="77"/>
      <c r="F47" s="19">
        <f>D47*E47</f>
        <v>0</v>
      </c>
      <c r="G47" s="77"/>
      <c r="H47" s="19">
        <f>D47*G47</f>
        <v>0</v>
      </c>
      <c r="I47" s="19">
        <f>F47+H47</f>
        <v>0</v>
      </c>
      <c r="J47" s="13"/>
      <c r="K47" s="13"/>
    </row>
    <row r="48" spans="1:11">
      <c r="A48" s="14" t="s">
        <v>15</v>
      </c>
      <c r="B48" s="14" t="s">
        <v>141</v>
      </c>
      <c r="C48" s="14" t="s">
        <v>15</v>
      </c>
      <c r="D48" s="15"/>
      <c r="E48" s="25"/>
      <c r="F48" s="15"/>
      <c r="G48" s="25"/>
      <c r="H48" s="15"/>
      <c r="I48" s="15"/>
      <c r="J48" s="13"/>
      <c r="K48" s="13"/>
    </row>
    <row r="49" spans="1:11">
      <c r="A49" s="18" t="s">
        <v>142</v>
      </c>
      <c r="B49" s="18" t="s">
        <v>143</v>
      </c>
      <c r="C49" s="18" t="s">
        <v>83</v>
      </c>
      <c r="D49" s="19">
        <v>45</v>
      </c>
      <c r="E49" s="77"/>
      <c r="F49" s="19">
        <f t="shared" ref="F49:F59" si="9">D49*E49</f>
        <v>0</v>
      </c>
      <c r="G49" s="77"/>
      <c r="H49" s="19">
        <f t="shared" ref="H49:H59" si="10">D49*G49</f>
        <v>0</v>
      </c>
      <c r="I49" s="19">
        <f t="shared" ref="I49:I59" si="11">F49+H49</f>
        <v>0</v>
      </c>
      <c r="J49" s="13"/>
      <c r="K49" s="13"/>
    </row>
    <row r="50" spans="1:11">
      <c r="A50" s="18" t="s">
        <v>144</v>
      </c>
      <c r="B50" s="18" t="s">
        <v>145</v>
      </c>
      <c r="C50" s="18" t="s">
        <v>83</v>
      </c>
      <c r="D50" s="19">
        <v>45</v>
      </c>
      <c r="E50" s="77"/>
      <c r="F50" s="19">
        <f t="shared" si="9"/>
        <v>0</v>
      </c>
      <c r="G50" s="77"/>
      <c r="H50" s="19">
        <f t="shared" si="10"/>
        <v>0</v>
      </c>
      <c r="I50" s="19">
        <f t="shared" si="11"/>
        <v>0</v>
      </c>
      <c r="J50" s="13"/>
      <c r="K50" s="13"/>
    </row>
    <row r="51" spans="1:11">
      <c r="A51" s="18" t="s">
        <v>146</v>
      </c>
      <c r="B51" s="18" t="s">
        <v>147</v>
      </c>
      <c r="C51" s="18" t="s">
        <v>83</v>
      </c>
      <c r="D51" s="19">
        <v>20</v>
      </c>
      <c r="E51" s="77"/>
      <c r="F51" s="19">
        <f t="shared" si="9"/>
        <v>0</v>
      </c>
      <c r="G51" s="77"/>
      <c r="H51" s="19">
        <f t="shared" si="10"/>
        <v>0</v>
      </c>
      <c r="I51" s="19">
        <f t="shared" si="11"/>
        <v>0</v>
      </c>
      <c r="J51" s="13"/>
      <c r="K51" s="13"/>
    </row>
    <row r="52" spans="1:11">
      <c r="A52" s="18" t="s">
        <v>148</v>
      </c>
      <c r="B52" s="18" t="s">
        <v>149</v>
      </c>
      <c r="C52" s="18" t="s">
        <v>83</v>
      </c>
      <c r="D52" s="19">
        <v>20</v>
      </c>
      <c r="E52" s="77"/>
      <c r="F52" s="19">
        <f t="shared" si="9"/>
        <v>0</v>
      </c>
      <c r="G52" s="77"/>
      <c r="H52" s="19">
        <f t="shared" si="10"/>
        <v>0</v>
      </c>
      <c r="I52" s="19">
        <f t="shared" si="11"/>
        <v>0</v>
      </c>
      <c r="J52" s="13"/>
      <c r="K52" s="13"/>
    </row>
    <row r="53" spans="1:11">
      <c r="A53" s="18" t="s">
        <v>150</v>
      </c>
      <c r="B53" s="18" t="s">
        <v>151</v>
      </c>
      <c r="C53" s="18" t="s">
        <v>83</v>
      </c>
      <c r="D53" s="19">
        <v>28</v>
      </c>
      <c r="E53" s="77"/>
      <c r="F53" s="19">
        <f t="shared" si="9"/>
        <v>0</v>
      </c>
      <c r="G53" s="77"/>
      <c r="H53" s="19">
        <f t="shared" si="10"/>
        <v>0</v>
      </c>
      <c r="I53" s="19">
        <f t="shared" si="11"/>
        <v>0</v>
      </c>
      <c r="J53" s="13"/>
      <c r="K53" s="13"/>
    </row>
    <row r="54" spans="1:11">
      <c r="A54" s="18" t="s">
        <v>152</v>
      </c>
      <c r="B54" s="18" t="s">
        <v>153</v>
      </c>
      <c r="C54" s="18" t="s">
        <v>83</v>
      </c>
      <c r="D54" s="19">
        <v>12</v>
      </c>
      <c r="E54" s="77"/>
      <c r="F54" s="19">
        <f t="shared" si="9"/>
        <v>0</v>
      </c>
      <c r="G54" s="77"/>
      <c r="H54" s="19">
        <f t="shared" si="10"/>
        <v>0</v>
      </c>
      <c r="I54" s="19">
        <f t="shared" si="11"/>
        <v>0</v>
      </c>
      <c r="J54" s="13"/>
      <c r="K54" s="13"/>
    </row>
    <row r="55" spans="1:11">
      <c r="A55" s="18" t="s">
        <v>154</v>
      </c>
      <c r="B55" s="18" t="s">
        <v>155</v>
      </c>
      <c r="C55" s="18" t="s">
        <v>72</v>
      </c>
      <c r="D55" s="19">
        <v>6</v>
      </c>
      <c r="E55" s="77"/>
      <c r="F55" s="19">
        <f t="shared" si="9"/>
        <v>0</v>
      </c>
      <c r="G55" s="77"/>
      <c r="H55" s="19">
        <f t="shared" si="10"/>
        <v>0</v>
      </c>
      <c r="I55" s="19">
        <f t="shared" si="11"/>
        <v>0</v>
      </c>
      <c r="J55" s="13"/>
      <c r="K55" s="13"/>
    </row>
    <row r="56" spans="1:11">
      <c r="A56" s="18" t="s">
        <v>156</v>
      </c>
      <c r="B56" s="18" t="s">
        <v>157</v>
      </c>
      <c r="C56" s="18" t="s">
        <v>83</v>
      </c>
      <c r="D56" s="19">
        <v>16</v>
      </c>
      <c r="E56" s="77"/>
      <c r="F56" s="19">
        <f t="shared" si="9"/>
        <v>0</v>
      </c>
      <c r="G56" s="77"/>
      <c r="H56" s="19">
        <f t="shared" si="10"/>
        <v>0</v>
      </c>
      <c r="I56" s="19">
        <f t="shared" si="11"/>
        <v>0</v>
      </c>
      <c r="J56" s="13"/>
      <c r="K56" s="13"/>
    </row>
    <row r="57" spans="1:11">
      <c r="A57" s="18" t="s">
        <v>158</v>
      </c>
      <c r="B57" s="18" t="s">
        <v>159</v>
      </c>
      <c r="C57" s="18" t="s">
        <v>72</v>
      </c>
      <c r="D57" s="19">
        <v>8</v>
      </c>
      <c r="E57" s="77"/>
      <c r="F57" s="19">
        <f t="shared" si="9"/>
        <v>0</v>
      </c>
      <c r="G57" s="77"/>
      <c r="H57" s="19">
        <f t="shared" si="10"/>
        <v>0</v>
      </c>
      <c r="I57" s="19">
        <f t="shared" si="11"/>
        <v>0</v>
      </c>
      <c r="J57" s="13"/>
      <c r="K57" s="13"/>
    </row>
    <row r="58" spans="1:11">
      <c r="A58" s="18" t="s">
        <v>160</v>
      </c>
      <c r="B58" s="18" t="s">
        <v>161</v>
      </c>
      <c r="C58" s="18" t="s">
        <v>72</v>
      </c>
      <c r="D58" s="19">
        <v>2</v>
      </c>
      <c r="E58" s="77"/>
      <c r="F58" s="19">
        <f t="shared" si="9"/>
        <v>0</v>
      </c>
      <c r="G58" s="77"/>
      <c r="H58" s="19">
        <f t="shared" si="10"/>
        <v>0</v>
      </c>
      <c r="I58" s="19">
        <f t="shared" si="11"/>
        <v>0</v>
      </c>
      <c r="J58" s="13"/>
      <c r="K58" s="13"/>
    </row>
    <row r="59" spans="1:11">
      <c r="A59" s="18" t="s">
        <v>162</v>
      </c>
      <c r="B59" s="18" t="s">
        <v>163</v>
      </c>
      <c r="C59" s="18" t="s">
        <v>72</v>
      </c>
      <c r="D59" s="19">
        <v>2</v>
      </c>
      <c r="E59" s="77"/>
      <c r="F59" s="19">
        <f t="shared" si="9"/>
        <v>0</v>
      </c>
      <c r="G59" s="77"/>
      <c r="H59" s="19">
        <f t="shared" si="10"/>
        <v>0</v>
      </c>
      <c r="I59" s="19">
        <f t="shared" si="11"/>
        <v>0</v>
      </c>
      <c r="J59" s="13"/>
      <c r="K59" s="13"/>
    </row>
    <row r="60" spans="1:11">
      <c r="A60" s="14" t="s">
        <v>15</v>
      </c>
      <c r="B60" s="14" t="s">
        <v>164</v>
      </c>
      <c r="C60" s="14" t="s">
        <v>15</v>
      </c>
      <c r="D60" s="15"/>
      <c r="E60" s="25"/>
      <c r="F60" s="15"/>
      <c r="G60" s="25"/>
      <c r="H60" s="15"/>
      <c r="I60" s="15"/>
      <c r="J60" s="13"/>
      <c r="K60" s="13"/>
    </row>
    <row r="61" spans="1:11">
      <c r="A61" s="18" t="s">
        <v>165</v>
      </c>
      <c r="B61" s="18" t="s">
        <v>166</v>
      </c>
      <c r="C61" s="18" t="s">
        <v>83</v>
      </c>
      <c r="D61" s="19">
        <v>26</v>
      </c>
      <c r="E61" s="77"/>
      <c r="F61" s="19">
        <f>D61*E61</f>
        <v>0</v>
      </c>
      <c r="G61" s="77"/>
      <c r="H61" s="19">
        <f>D61*G61</f>
        <v>0</v>
      </c>
      <c r="I61" s="19">
        <f>F61+H61</f>
        <v>0</v>
      </c>
      <c r="J61" s="13"/>
      <c r="K61" s="13"/>
    </row>
    <row r="62" spans="1:11">
      <c r="A62" s="18" t="s">
        <v>167</v>
      </c>
      <c r="B62" s="18" t="s">
        <v>168</v>
      </c>
      <c r="C62" s="18" t="s">
        <v>83</v>
      </c>
      <c r="D62" s="19">
        <v>4</v>
      </c>
      <c r="E62" s="77"/>
      <c r="F62" s="19">
        <f>D62*E62</f>
        <v>0</v>
      </c>
      <c r="G62" s="77"/>
      <c r="H62" s="19">
        <f>D62*G62</f>
        <v>0</v>
      </c>
      <c r="I62" s="19">
        <f>F62+H62</f>
        <v>0</v>
      </c>
      <c r="J62" s="13"/>
      <c r="K62" s="13"/>
    </row>
    <row r="63" spans="1:11">
      <c r="A63" s="18" t="s">
        <v>169</v>
      </c>
      <c r="B63" s="18" t="s">
        <v>170</v>
      </c>
      <c r="C63" s="18" t="s">
        <v>83</v>
      </c>
      <c r="D63" s="19">
        <v>25</v>
      </c>
      <c r="E63" s="77"/>
      <c r="F63" s="19">
        <f>D63*E63</f>
        <v>0</v>
      </c>
      <c r="G63" s="77"/>
      <c r="H63" s="19">
        <f>D63*G63</f>
        <v>0</v>
      </c>
      <c r="I63" s="19">
        <f>F63+H63</f>
        <v>0</v>
      </c>
      <c r="J63" s="13"/>
      <c r="K63" s="13"/>
    </row>
    <row r="64" spans="1:11">
      <c r="A64" s="18" t="s">
        <v>171</v>
      </c>
      <c r="B64" s="18" t="s">
        <v>172</v>
      </c>
      <c r="C64" s="18" t="s">
        <v>83</v>
      </c>
      <c r="D64" s="19">
        <v>23</v>
      </c>
      <c r="E64" s="77"/>
      <c r="F64" s="19">
        <f>D64*E64</f>
        <v>0</v>
      </c>
      <c r="G64" s="77"/>
      <c r="H64" s="19">
        <f>D64*G64</f>
        <v>0</v>
      </c>
      <c r="I64" s="19">
        <f>F64+H64</f>
        <v>0</v>
      </c>
      <c r="J64" s="13"/>
      <c r="K64" s="13"/>
    </row>
    <row r="65" spans="1:11">
      <c r="A65" s="18" t="s">
        <v>173</v>
      </c>
      <c r="B65" s="18" t="s">
        <v>174</v>
      </c>
      <c r="C65" s="18" t="s">
        <v>83</v>
      </c>
      <c r="D65" s="19">
        <v>40</v>
      </c>
      <c r="E65" s="77"/>
      <c r="F65" s="19">
        <f>D65*E65</f>
        <v>0</v>
      </c>
      <c r="G65" s="77"/>
      <c r="H65" s="19">
        <f>D65*G65</f>
        <v>0</v>
      </c>
      <c r="I65" s="19">
        <f>F65+H65</f>
        <v>0</v>
      </c>
      <c r="J65" s="13"/>
      <c r="K65" s="13"/>
    </row>
    <row r="66" spans="1:11">
      <c r="A66" s="14" t="s">
        <v>15</v>
      </c>
      <c r="B66" s="14" t="s">
        <v>175</v>
      </c>
      <c r="C66" s="14" t="s">
        <v>15</v>
      </c>
      <c r="D66" s="15"/>
      <c r="E66" s="25"/>
      <c r="F66" s="15"/>
      <c r="G66" s="25"/>
      <c r="H66" s="15"/>
      <c r="I66" s="15"/>
      <c r="J66" s="13"/>
      <c r="K66" s="13"/>
    </row>
    <row r="67" spans="1:11">
      <c r="A67" s="18" t="s">
        <v>176</v>
      </c>
      <c r="B67" s="18" t="s">
        <v>177</v>
      </c>
      <c r="C67" s="18" t="s">
        <v>83</v>
      </c>
      <c r="D67" s="19">
        <v>22</v>
      </c>
      <c r="E67" s="77"/>
      <c r="F67" s="19">
        <f>D67*E67</f>
        <v>0</v>
      </c>
      <c r="G67" s="77"/>
      <c r="H67" s="19">
        <f>D67*G67</f>
        <v>0</v>
      </c>
      <c r="I67" s="19">
        <f>F67+H67</f>
        <v>0</v>
      </c>
      <c r="J67" s="13"/>
      <c r="K67" s="13"/>
    </row>
    <row r="68" spans="1:11">
      <c r="A68" s="14" t="s">
        <v>15</v>
      </c>
      <c r="B68" s="14" t="s">
        <v>178</v>
      </c>
      <c r="C68" s="14" t="s">
        <v>15</v>
      </c>
      <c r="D68" s="15"/>
      <c r="E68" s="25"/>
      <c r="F68" s="15"/>
      <c r="G68" s="25"/>
      <c r="H68" s="15"/>
      <c r="I68" s="15"/>
      <c r="J68" s="13"/>
      <c r="K68" s="13"/>
    </row>
    <row r="69" spans="1:11">
      <c r="A69" s="18" t="s">
        <v>179</v>
      </c>
      <c r="B69" s="18" t="s">
        <v>180</v>
      </c>
      <c r="C69" s="18" t="s">
        <v>72</v>
      </c>
      <c r="D69" s="19">
        <v>1</v>
      </c>
      <c r="E69" s="27">
        <v>0</v>
      </c>
      <c r="F69" s="19">
        <f>D69*E69</f>
        <v>0</v>
      </c>
      <c r="G69" s="77"/>
      <c r="H69" s="19">
        <f>D69*G69</f>
        <v>0</v>
      </c>
      <c r="I69" s="19">
        <f>F69+H69</f>
        <v>0</v>
      </c>
      <c r="J69" s="13"/>
      <c r="K69" s="13"/>
    </row>
    <row r="70" spans="1:11">
      <c r="A70" s="18" t="s">
        <v>181</v>
      </c>
      <c r="B70" s="18" t="s">
        <v>182</v>
      </c>
      <c r="C70" s="18" t="s">
        <v>72</v>
      </c>
      <c r="D70" s="19">
        <v>1</v>
      </c>
      <c r="E70" s="27">
        <v>0</v>
      </c>
      <c r="F70" s="19">
        <f>D70*E70</f>
        <v>0</v>
      </c>
      <c r="G70" s="77"/>
      <c r="H70" s="19">
        <f>D70*G70</f>
        <v>0</v>
      </c>
      <c r="I70" s="19">
        <f>F70+H70</f>
        <v>0</v>
      </c>
      <c r="J70" s="13"/>
      <c r="K70" s="13"/>
    </row>
    <row r="71" spans="1:11">
      <c r="A71" s="14" t="s">
        <v>15</v>
      </c>
      <c r="B71" s="14" t="s">
        <v>183</v>
      </c>
      <c r="C71" s="14" t="s">
        <v>15</v>
      </c>
      <c r="D71" s="15"/>
      <c r="E71" s="25"/>
      <c r="F71" s="15"/>
      <c r="G71" s="25"/>
      <c r="H71" s="15"/>
      <c r="I71" s="15"/>
      <c r="J71" s="13"/>
      <c r="K71" s="13"/>
    </row>
    <row r="72" spans="1:11">
      <c r="A72" s="18" t="s">
        <v>184</v>
      </c>
      <c r="B72" s="18" t="s">
        <v>185</v>
      </c>
      <c r="C72" s="18" t="s">
        <v>72</v>
      </c>
      <c r="D72" s="19">
        <v>1</v>
      </c>
      <c r="E72" s="77"/>
      <c r="F72" s="19">
        <f>D72*E72</f>
        <v>0</v>
      </c>
      <c r="G72" s="77"/>
      <c r="H72" s="19">
        <f>D72*G72</f>
        <v>0</v>
      </c>
      <c r="I72" s="19">
        <f>F72+H72</f>
        <v>0</v>
      </c>
      <c r="J72" s="13"/>
      <c r="K72" s="13"/>
    </row>
    <row r="73" spans="1:11">
      <c r="A73" s="14" t="s">
        <v>15</v>
      </c>
      <c r="B73" s="14" t="s">
        <v>186</v>
      </c>
      <c r="C73" s="14" t="s">
        <v>15</v>
      </c>
      <c r="D73" s="15"/>
      <c r="E73" s="25"/>
      <c r="F73" s="15"/>
      <c r="G73" s="25"/>
      <c r="H73" s="15"/>
      <c r="I73" s="15"/>
      <c r="J73" s="13"/>
      <c r="K73" s="13"/>
    </row>
    <row r="74" spans="1:11">
      <c r="A74" s="18" t="s">
        <v>187</v>
      </c>
      <c r="B74" s="18" t="s">
        <v>188</v>
      </c>
      <c r="C74" s="18" t="s">
        <v>83</v>
      </c>
      <c r="D74" s="19">
        <v>200</v>
      </c>
      <c r="E74" s="77"/>
      <c r="F74" s="19">
        <f t="shared" ref="F74:F81" si="12">D74*E74</f>
        <v>0</v>
      </c>
      <c r="G74" s="77"/>
      <c r="H74" s="19">
        <f t="shared" ref="H74:H81" si="13">D74*G74</f>
        <v>0</v>
      </c>
      <c r="I74" s="19">
        <f t="shared" ref="I74:I81" si="14">F74+H74</f>
        <v>0</v>
      </c>
      <c r="J74" s="13"/>
      <c r="K74" s="13"/>
    </row>
    <row r="75" spans="1:11">
      <c r="A75" s="18" t="s">
        <v>189</v>
      </c>
      <c r="B75" s="18" t="s">
        <v>190</v>
      </c>
      <c r="C75" s="18" t="s">
        <v>72</v>
      </c>
      <c r="D75" s="19">
        <v>16</v>
      </c>
      <c r="E75" s="77"/>
      <c r="F75" s="19">
        <f t="shared" si="12"/>
        <v>0</v>
      </c>
      <c r="G75" s="77"/>
      <c r="H75" s="19">
        <f t="shared" si="13"/>
        <v>0</v>
      </c>
      <c r="I75" s="19">
        <f t="shared" si="14"/>
        <v>0</v>
      </c>
      <c r="J75" s="13"/>
      <c r="K75" s="13"/>
    </row>
    <row r="76" spans="1:11">
      <c r="A76" s="18" t="s">
        <v>191</v>
      </c>
      <c r="B76" s="18" t="s">
        <v>192</v>
      </c>
      <c r="C76" s="18" t="s">
        <v>72</v>
      </c>
      <c r="D76" s="19">
        <v>4</v>
      </c>
      <c r="E76" s="77"/>
      <c r="F76" s="19">
        <f t="shared" si="12"/>
        <v>0</v>
      </c>
      <c r="G76" s="77"/>
      <c r="H76" s="19">
        <f t="shared" si="13"/>
        <v>0</v>
      </c>
      <c r="I76" s="19">
        <f t="shared" si="14"/>
        <v>0</v>
      </c>
      <c r="J76" s="13"/>
      <c r="K76" s="13"/>
    </row>
    <row r="77" spans="1:11">
      <c r="A77" s="18" t="s">
        <v>193</v>
      </c>
      <c r="B77" s="18" t="s">
        <v>194</v>
      </c>
      <c r="C77" s="18" t="s">
        <v>72</v>
      </c>
      <c r="D77" s="19">
        <v>1</v>
      </c>
      <c r="E77" s="77"/>
      <c r="F77" s="19">
        <f t="shared" si="12"/>
        <v>0</v>
      </c>
      <c r="G77" s="77"/>
      <c r="H77" s="19">
        <f t="shared" si="13"/>
        <v>0</v>
      </c>
      <c r="I77" s="19">
        <f t="shared" si="14"/>
        <v>0</v>
      </c>
      <c r="J77" s="13"/>
      <c r="K77" s="13"/>
    </row>
    <row r="78" spans="1:11">
      <c r="A78" s="18" t="s">
        <v>195</v>
      </c>
      <c r="B78" s="18" t="s">
        <v>196</v>
      </c>
      <c r="C78" s="18" t="s">
        <v>72</v>
      </c>
      <c r="D78" s="19">
        <v>4</v>
      </c>
      <c r="E78" s="77"/>
      <c r="F78" s="19">
        <f t="shared" si="12"/>
        <v>0</v>
      </c>
      <c r="G78" s="77"/>
      <c r="H78" s="19">
        <f t="shared" si="13"/>
        <v>0</v>
      </c>
      <c r="I78" s="19">
        <f t="shared" si="14"/>
        <v>0</v>
      </c>
      <c r="J78" s="13"/>
      <c r="K78" s="13"/>
    </row>
    <row r="79" spans="1:11">
      <c r="A79" s="18" t="s">
        <v>197</v>
      </c>
      <c r="B79" s="18" t="s">
        <v>198</v>
      </c>
      <c r="C79" s="18" t="s">
        <v>72</v>
      </c>
      <c r="D79" s="19">
        <v>4</v>
      </c>
      <c r="E79" s="77"/>
      <c r="F79" s="19">
        <f t="shared" si="12"/>
        <v>0</v>
      </c>
      <c r="G79" s="77"/>
      <c r="H79" s="19">
        <f t="shared" si="13"/>
        <v>0</v>
      </c>
      <c r="I79" s="19">
        <f t="shared" si="14"/>
        <v>0</v>
      </c>
      <c r="J79" s="13"/>
      <c r="K79" s="13"/>
    </row>
    <row r="80" spans="1:11">
      <c r="A80" s="18" t="s">
        <v>199</v>
      </c>
      <c r="B80" s="18" t="s">
        <v>200</v>
      </c>
      <c r="C80" s="18" t="s">
        <v>72</v>
      </c>
      <c r="D80" s="19">
        <v>1</v>
      </c>
      <c r="E80" s="77"/>
      <c r="F80" s="19">
        <f t="shared" si="12"/>
        <v>0</v>
      </c>
      <c r="G80" s="77"/>
      <c r="H80" s="19">
        <f t="shared" si="13"/>
        <v>0</v>
      </c>
      <c r="I80" s="19">
        <f t="shared" si="14"/>
        <v>0</v>
      </c>
      <c r="J80" s="13"/>
      <c r="K80" s="13"/>
    </row>
    <row r="81" spans="1:11">
      <c r="A81" s="18" t="s">
        <v>201</v>
      </c>
      <c r="B81" s="18" t="s">
        <v>202</v>
      </c>
      <c r="C81" s="18" t="s">
        <v>72</v>
      </c>
      <c r="D81" s="19">
        <v>1</v>
      </c>
      <c r="E81" s="77"/>
      <c r="F81" s="19">
        <f t="shared" si="12"/>
        <v>0</v>
      </c>
      <c r="G81" s="77"/>
      <c r="H81" s="19">
        <f t="shared" si="13"/>
        <v>0</v>
      </c>
      <c r="I81" s="19">
        <f t="shared" si="14"/>
        <v>0</v>
      </c>
      <c r="J81" s="13"/>
      <c r="K81" s="13"/>
    </row>
    <row r="82" spans="1:11">
      <c r="A82" s="14" t="s">
        <v>15</v>
      </c>
      <c r="B82" s="14" t="s">
        <v>203</v>
      </c>
      <c r="C82" s="14" t="s">
        <v>15</v>
      </c>
      <c r="D82" s="15"/>
      <c r="E82" s="25"/>
      <c r="F82" s="15"/>
      <c r="G82" s="25"/>
      <c r="H82" s="15"/>
      <c r="I82" s="15"/>
      <c r="J82" s="13"/>
      <c r="K82" s="13"/>
    </row>
    <row r="83" spans="1:11">
      <c r="A83" s="18" t="s">
        <v>204</v>
      </c>
      <c r="B83" s="18" t="s">
        <v>205</v>
      </c>
      <c r="C83" s="18" t="s">
        <v>72</v>
      </c>
      <c r="D83" s="19">
        <v>16</v>
      </c>
      <c r="E83" s="27">
        <v>0</v>
      </c>
      <c r="F83" s="19">
        <f>D83*E83</f>
        <v>0</v>
      </c>
      <c r="G83" s="77"/>
      <c r="H83" s="19">
        <f>D83*G83</f>
        <v>0</v>
      </c>
      <c r="I83" s="19">
        <f>F83+H83</f>
        <v>0</v>
      </c>
      <c r="J83" s="13"/>
      <c r="K83" s="13"/>
    </row>
    <row r="84" spans="1:11">
      <c r="A84" s="14" t="s">
        <v>15</v>
      </c>
      <c r="B84" s="14" t="s">
        <v>206</v>
      </c>
      <c r="C84" s="14" t="s">
        <v>15</v>
      </c>
      <c r="D84" s="15"/>
      <c r="E84" s="25"/>
      <c r="F84" s="15"/>
      <c r="G84" s="25"/>
      <c r="H84" s="15"/>
      <c r="I84" s="15"/>
      <c r="J84" s="13"/>
      <c r="K84" s="13"/>
    </row>
    <row r="85" spans="1:11">
      <c r="A85" s="18" t="s">
        <v>207</v>
      </c>
      <c r="B85" s="18" t="s">
        <v>208</v>
      </c>
      <c r="C85" s="18" t="s">
        <v>72</v>
      </c>
      <c r="D85" s="19">
        <v>1</v>
      </c>
      <c r="E85" s="77"/>
      <c r="F85" s="19">
        <f>D85*E85</f>
        <v>0</v>
      </c>
      <c r="G85" s="77"/>
      <c r="H85" s="19">
        <f>D85*G85</f>
        <v>0</v>
      </c>
      <c r="I85" s="19">
        <f>F85+H85</f>
        <v>0</v>
      </c>
      <c r="J85" s="13"/>
      <c r="K85" s="13"/>
    </row>
    <row r="86" spans="1:11">
      <c r="A86" s="14" t="s">
        <v>15</v>
      </c>
      <c r="B86" s="14" t="s">
        <v>209</v>
      </c>
      <c r="C86" s="14" t="s">
        <v>15</v>
      </c>
      <c r="D86" s="15"/>
      <c r="E86" s="25"/>
      <c r="F86" s="15"/>
      <c r="G86" s="25"/>
      <c r="H86" s="15"/>
      <c r="I86" s="15"/>
      <c r="J86" s="13"/>
      <c r="K86" s="13"/>
    </row>
    <row r="87" spans="1:11">
      <c r="A87" s="18" t="s">
        <v>210</v>
      </c>
      <c r="B87" s="18" t="s">
        <v>211</v>
      </c>
      <c r="C87" s="18" t="s">
        <v>72</v>
      </c>
      <c r="D87" s="19">
        <v>1</v>
      </c>
      <c r="E87" s="77"/>
      <c r="F87" s="19">
        <f>D87*E87</f>
        <v>0</v>
      </c>
      <c r="G87" s="77"/>
      <c r="H87" s="19">
        <f>D87*G87</f>
        <v>0</v>
      </c>
      <c r="I87" s="19">
        <f>F87+H87</f>
        <v>0</v>
      </c>
      <c r="J87" s="13"/>
      <c r="K87" s="13"/>
    </row>
    <row r="88" spans="1:11">
      <c r="A88" s="14" t="s">
        <v>15</v>
      </c>
      <c r="B88" s="14" t="s">
        <v>212</v>
      </c>
      <c r="C88" s="14" t="s">
        <v>15</v>
      </c>
      <c r="D88" s="15"/>
      <c r="E88" s="25"/>
      <c r="F88" s="15"/>
      <c r="G88" s="25"/>
      <c r="H88" s="15"/>
      <c r="I88" s="15"/>
      <c r="J88" s="13"/>
      <c r="K88" s="13"/>
    </row>
    <row r="89" spans="1:11">
      <c r="A89" s="18" t="s">
        <v>213</v>
      </c>
      <c r="B89" s="18" t="s">
        <v>214</v>
      </c>
      <c r="C89" s="18" t="s">
        <v>72</v>
      </c>
      <c r="D89" s="19">
        <v>1</v>
      </c>
      <c r="E89" s="77"/>
      <c r="F89" s="19">
        <f>D89*E89</f>
        <v>0</v>
      </c>
      <c r="G89" s="77"/>
      <c r="H89" s="19">
        <f>D89*G89</f>
        <v>0</v>
      </c>
      <c r="I89" s="19">
        <f>F89+H89</f>
        <v>0</v>
      </c>
      <c r="J89" s="13"/>
      <c r="K89" s="13"/>
    </row>
    <row r="90" spans="1:11">
      <c r="A90" s="14" t="s">
        <v>15</v>
      </c>
      <c r="B90" s="14" t="s">
        <v>215</v>
      </c>
      <c r="C90" s="14" t="s">
        <v>15</v>
      </c>
      <c r="D90" s="15"/>
      <c r="E90" s="25"/>
      <c r="F90" s="15"/>
      <c r="G90" s="25"/>
      <c r="H90" s="15"/>
      <c r="I90" s="15"/>
      <c r="J90" s="13"/>
      <c r="K90" s="13"/>
    </row>
    <row r="91" spans="1:11">
      <c r="A91" s="18" t="s">
        <v>216</v>
      </c>
      <c r="B91" s="18" t="s">
        <v>217</v>
      </c>
      <c r="C91" s="18" t="s">
        <v>72</v>
      </c>
      <c r="D91" s="19">
        <v>1</v>
      </c>
      <c r="E91" s="77"/>
      <c r="F91" s="19">
        <f>D91*E91</f>
        <v>0</v>
      </c>
      <c r="G91" s="77"/>
      <c r="H91" s="19">
        <f>D91*G91</f>
        <v>0</v>
      </c>
      <c r="I91" s="19">
        <f>F91+H91</f>
        <v>0</v>
      </c>
      <c r="J91" s="13"/>
      <c r="K91" s="13"/>
    </row>
    <row r="92" spans="1:11">
      <c r="A92" s="14" t="s">
        <v>15</v>
      </c>
      <c r="B92" s="14" t="s">
        <v>218</v>
      </c>
      <c r="C92" s="14" t="s">
        <v>15</v>
      </c>
      <c r="D92" s="15"/>
      <c r="E92" s="25"/>
      <c r="F92" s="15"/>
      <c r="G92" s="25"/>
      <c r="H92" s="15"/>
      <c r="I92" s="15"/>
      <c r="J92" s="13"/>
      <c r="K92" s="13"/>
    </row>
    <row r="93" spans="1:11">
      <c r="A93" s="18" t="s">
        <v>219</v>
      </c>
      <c r="B93" s="18" t="s">
        <v>220</v>
      </c>
      <c r="C93" s="18" t="s">
        <v>72</v>
      </c>
      <c r="D93" s="19">
        <v>1</v>
      </c>
      <c r="E93" s="77"/>
      <c r="F93" s="19">
        <f>D93*E93</f>
        <v>0</v>
      </c>
      <c r="G93" s="77"/>
      <c r="H93" s="19">
        <f>D93*G93</f>
        <v>0</v>
      </c>
      <c r="I93" s="19">
        <f>F93+H93</f>
        <v>0</v>
      </c>
      <c r="J93" s="13"/>
      <c r="K93" s="13"/>
    </row>
    <row r="94" spans="1:11">
      <c r="A94" s="14" t="s">
        <v>15</v>
      </c>
      <c r="B94" s="14" t="s">
        <v>221</v>
      </c>
      <c r="C94" s="14" t="s">
        <v>15</v>
      </c>
      <c r="D94" s="15"/>
      <c r="E94" s="25"/>
      <c r="F94" s="15"/>
      <c r="G94" s="25"/>
      <c r="H94" s="15"/>
      <c r="I94" s="15"/>
      <c r="J94" s="13"/>
      <c r="K94" s="13"/>
    </row>
    <row r="95" spans="1:11">
      <c r="A95" s="18" t="s">
        <v>222</v>
      </c>
      <c r="B95" s="18" t="s">
        <v>223</v>
      </c>
      <c r="C95" s="18" t="s">
        <v>72</v>
      </c>
      <c r="D95" s="19">
        <v>1</v>
      </c>
      <c r="E95" s="77"/>
      <c r="F95" s="19">
        <f>D95*E95</f>
        <v>0</v>
      </c>
      <c r="G95" s="77"/>
      <c r="H95" s="19">
        <f>D95*G95</f>
        <v>0</v>
      </c>
      <c r="I95" s="19">
        <f>F95+H95</f>
        <v>0</v>
      </c>
      <c r="J95" s="13"/>
      <c r="K95" s="13"/>
    </row>
    <row r="96" spans="1:11">
      <c r="A96" s="14" t="s">
        <v>15</v>
      </c>
      <c r="B96" s="14" t="s">
        <v>224</v>
      </c>
      <c r="C96" s="14" t="s">
        <v>15</v>
      </c>
      <c r="D96" s="15"/>
      <c r="E96" s="25"/>
      <c r="F96" s="15"/>
      <c r="G96" s="25"/>
      <c r="H96" s="15"/>
      <c r="I96" s="15"/>
      <c r="J96" s="13"/>
      <c r="K96" s="13"/>
    </row>
    <row r="97" spans="1:11">
      <c r="A97" s="18" t="s">
        <v>225</v>
      </c>
      <c r="B97" s="18" t="s">
        <v>226</v>
      </c>
      <c r="C97" s="18" t="s">
        <v>72</v>
      </c>
      <c r="D97" s="19">
        <v>14</v>
      </c>
      <c r="E97" s="77"/>
      <c r="F97" s="19">
        <f>D97*E97</f>
        <v>0</v>
      </c>
      <c r="G97" s="77"/>
      <c r="H97" s="19">
        <f>D97*G97</f>
        <v>0</v>
      </c>
      <c r="I97" s="19">
        <f>F97+H97</f>
        <v>0</v>
      </c>
      <c r="J97" s="13"/>
      <c r="K97" s="13"/>
    </row>
    <row r="98" spans="1:11">
      <c r="A98" s="18" t="s">
        <v>227</v>
      </c>
      <c r="B98" s="18" t="s">
        <v>228</v>
      </c>
      <c r="C98" s="18" t="s">
        <v>72</v>
      </c>
      <c r="D98" s="19">
        <v>14</v>
      </c>
      <c r="E98" s="77"/>
      <c r="F98" s="19">
        <f>D98*E98</f>
        <v>0</v>
      </c>
      <c r="G98" s="77"/>
      <c r="H98" s="19">
        <f>D98*G98</f>
        <v>0</v>
      </c>
      <c r="I98" s="19">
        <f>F98+H98</f>
        <v>0</v>
      </c>
      <c r="J98" s="13"/>
      <c r="K98" s="13"/>
    </row>
    <row r="99" spans="1:11">
      <c r="A99" s="14" t="s">
        <v>15</v>
      </c>
      <c r="B99" s="14" t="s">
        <v>229</v>
      </c>
      <c r="C99" s="14" t="s">
        <v>15</v>
      </c>
      <c r="D99" s="15"/>
      <c r="E99" s="25"/>
      <c r="F99" s="15"/>
      <c r="G99" s="25"/>
      <c r="H99" s="15"/>
      <c r="I99" s="15"/>
      <c r="J99" s="13"/>
      <c r="K99" s="13"/>
    </row>
    <row r="100" spans="1:11">
      <c r="A100" s="18" t="s">
        <v>230</v>
      </c>
      <c r="B100" s="18" t="s">
        <v>231</v>
      </c>
      <c r="C100" s="18" t="s">
        <v>72</v>
      </c>
      <c r="D100" s="19">
        <v>1</v>
      </c>
      <c r="E100" s="77"/>
      <c r="F100" s="19">
        <f>D100*E100</f>
        <v>0</v>
      </c>
      <c r="G100" s="77"/>
      <c r="H100" s="19">
        <f>D100*G100</f>
        <v>0</v>
      </c>
      <c r="I100" s="19">
        <f>F100+H100</f>
        <v>0</v>
      </c>
      <c r="J100" s="13"/>
      <c r="K100" s="13"/>
    </row>
    <row r="101" spans="1:11">
      <c r="A101" s="18" t="s">
        <v>232</v>
      </c>
      <c r="B101" s="18" t="s">
        <v>233</v>
      </c>
      <c r="C101" s="18" t="s">
        <v>72</v>
      </c>
      <c r="D101" s="19">
        <v>1</v>
      </c>
      <c r="E101" s="77"/>
      <c r="F101" s="19">
        <f>D101*E101</f>
        <v>0</v>
      </c>
      <c r="G101" s="77"/>
      <c r="H101" s="19">
        <f>D101*G101</f>
        <v>0</v>
      </c>
      <c r="I101" s="19">
        <f>F101+H101</f>
        <v>0</v>
      </c>
      <c r="J101" s="13"/>
      <c r="K101" s="13"/>
    </row>
    <row r="102" spans="1:11">
      <c r="A102" s="14" t="s">
        <v>15</v>
      </c>
      <c r="B102" s="14" t="s">
        <v>234</v>
      </c>
      <c r="C102" s="14" t="s">
        <v>15</v>
      </c>
      <c r="D102" s="15"/>
      <c r="E102" s="25"/>
      <c r="F102" s="15"/>
      <c r="G102" s="25"/>
      <c r="H102" s="15"/>
      <c r="I102" s="15"/>
      <c r="J102" s="13"/>
      <c r="K102" s="13"/>
    </row>
    <row r="103" spans="1:11">
      <c r="A103" s="18" t="s">
        <v>235</v>
      </c>
      <c r="B103" s="18" t="s">
        <v>236</v>
      </c>
      <c r="C103" s="18" t="s">
        <v>72</v>
      </c>
      <c r="D103" s="19">
        <v>2</v>
      </c>
      <c r="E103" s="77"/>
      <c r="F103" s="19">
        <f>D103*E103</f>
        <v>0</v>
      </c>
      <c r="G103" s="77"/>
      <c r="H103" s="19">
        <f>D103*G103</f>
        <v>0</v>
      </c>
      <c r="I103" s="19">
        <f>F103+H103</f>
        <v>0</v>
      </c>
      <c r="J103" s="13"/>
      <c r="K103" s="13"/>
    </row>
    <row r="104" spans="1:11">
      <c r="A104" s="14" t="s">
        <v>15</v>
      </c>
      <c r="B104" s="14" t="s">
        <v>237</v>
      </c>
      <c r="C104" s="14" t="s">
        <v>15</v>
      </c>
      <c r="D104" s="15"/>
      <c r="E104" s="25"/>
      <c r="F104" s="15"/>
      <c r="G104" s="25"/>
      <c r="H104" s="15"/>
      <c r="I104" s="15"/>
      <c r="J104" s="13"/>
      <c r="K104" s="13"/>
    </row>
    <row r="105" spans="1:11">
      <c r="A105" s="18" t="s">
        <v>238</v>
      </c>
      <c r="B105" s="18" t="s">
        <v>239</v>
      </c>
      <c r="C105" s="18" t="s">
        <v>72</v>
      </c>
      <c r="D105" s="19">
        <v>2</v>
      </c>
      <c r="E105" s="77"/>
      <c r="F105" s="19">
        <f>D105*E105</f>
        <v>0</v>
      </c>
      <c r="G105" s="77"/>
      <c r="H105" s="19">
        <f>D105*G105</f>
        <v>0</v>
      </c>
      <c r="I105" s="19">
        <f>F105+H105</f>
        <v>0</v>
      </c>
      <c r="J105" s="13"/>
      <c r="K105" s="13"/>
    </row>
    <row r="106" spans="1:11">
      <c r="A106" s="14" t="s">
        <v>15</v>
      </c>
      <c r="B106" s="14" t="s">
        <v>240</v>
      </c>
      <c r="C106" s="14" t="s">
        <v>15</v>
      </c>
      <c r="D106" s="15"/>
      <c r="E106" s="25"/>
      <c r="F106" s="15"/>
      <c r="G106" s="25"/>
      <c r="H106" s="15"/>
      <c r="I106" s="15"/>
      <c r="J106" s="13"/>
      <c r="K106" s="13"/>
    </row>
    <row r="107" spans="1:11">
      <c r="A107" s="18" t="s">
        <v>241</v>
      </c>
      <c r="B107" s="18" t="s">
        <v>242</v>
      </c>
      <c r="C107" s="18" t="s">
        <v>72</v>
      </c>
      <c r="D107" s="19">
        <v>26</v>
      </c>
      <c r="E107" s="77"/>
      <c r="F107" s="19">
        <f>D107*E107</f>
        <v>0</v>
      </c>
      <c r="G107" s="77"/>
      <c r="H107" s="19">
        <f>D107*G107</f>
        <v>0</v>
      </c>
      <c r="I107" s="19">
        <f>F107+H107</f>
        <v>0</v>
      </c>
      <c r="J107" s="13"/>
      <c r="K107" s="13"/>
    </row>
    <row r="108" spans="1:11">
      <c r="A108" s="18" t="s">
        <v>243</v>
      </c>
      <c r="B108" s="18" t="s">
        <v>244</v>
      </c>
      <c r="C108" s="18" t="s">
        <v>72</v>
      </c>
      <c r="D108" s="19">
        <v>25</v>
      </c>
      <c r="E108" s="77"/>
      <c r="F108" s="19">
        <f>D108*E108</f>
        <v>0</v>
      </c>
      <c r="G108" s="77"/>
      <c r="H108" s="19">
        <f>D108*G108</f>
        <v>0</v>
      </c>
      <c r="I108" s="19">
        <f>F108+H108</f>
        <v>0</v>
      </c>
      <c r="J108" s="13"/>
      <c r="K108" s="13"/>
    </row>
    <row r="109" spans="1:11">
      <c r="A109" s="18" t="s">
        <v>245</v>
      </c>
      <c r="B109" s="18" t="s">
        <v>246</v>
      </c>
      <c r="C109" s="18" t="s">
        <v>72</v>
      </c>
      <c r="D109" s="19">
        <v>40</v>
      </c>
      <c r="E109" s="77"/>
      <c r="F109" s="19">
        <f>D109*E109</f>
        <v>0</v>
      </c>
      <c r="G109" s="77"/>
      <c r="H109" s="19">
        <f>D109*G109</f>
        <v>0</v>
      </c>
      <c r="I109" s="19">
        <f>F109+H109</f>
        <v>0</v>
      </c>
      <c r="J109" s="13"/>
      <c r="K109" s="13"/>
    </row>
    <row r="110" spans="1:11">
      <c r="A110" s="18" t="s">
        <v>247</v>
      </c>
      <c r="B110" s="18" t="s">
        <v>248</v>
      </c>
      <c r="C110" s="18" t="s">
        <v>72</v>
      </c>
      <c r="D110" s="19">
        <v>28</v>
      </c>
      <c r="E110" s="77"/>
      <c r="F110" s="19">
        <f>D110*E110</f>
        <v>0</v>
      </c>
      <c r="G110" s="77"/>
      <c r="H110" s="19">
        <f>D110*G110</f>
        <v>0</v>
      </c>
      <c r="I110" s="19">
        <f>F110+H110</f>
        <v>0</v>
      </c>
      <c r="J110" s="13"/>
      <c r="K110" s="13"/>
    </row>
    <row r="111" spans="1:11">
      <c r="A111" s="18" t="s">
        <v>249</v>
      </c>
      <c r="B111" s="18" t="s">
        <v>250</v>
      </c>
      <c r="C111" s="18" t="s">
        <v>72</v>
      </c>
      <c r="D111" s="19">
        <v>10</v>
      </c>
      <c r="E111" s="77"/>
      <c r="F111" s="19">
        <f>D111*E111</f>
        <v>0</v>
      </c>
      <c r="G111" s="77"/>
      <c r="H111" s="19">
        <f>D111*G111</f>
        <v>0</v>
      </c>
      <c r="I111" s="19">
        <f>F111+H111</f>
        <v>0</v>
      </c>
      <c r="J111" s="13"/>
      <c r="K111" s="13"/>
    </row>
    <row r="112" spans="1:11">
      <c r="A112" s="14" t="s">
        <v>15</v>
      </c>
      <c r="B112" s="14" t="s">
        <v>251</v>
      </c>
      <c r="C112" s="14" t="s">
        <v>15</v>
      </c>
      <c r="D112" s="15"/>
      <c r="E112" s="25"/>
      <c r="F112" s="15"/>
      <c r="G112" s="25"/>
      <c r="H112" s="15"/>
      <c r="I112" s="15"/>
      <c r="J112" s="13"/>
      <c r="K112" s="13"/>
    </row>
    <row r="113" spans="1:11">
      <c r="A113" s="18" t="s">
        <v>252</v>
      </c>
      <c r="B113" s="18" t="s">
        <v>253</v>
      </c>
      <c r="C113" s="18" t="s">
        <v>72</v>
      </c>
      <c r="D113" s="19">
        <v>8</v>
      </c>
      <c r="E113" s="77"/>
      <c r="F113" s="19">
        <f>D113*E113</f>
        <v>0</v>
      </c>
      <c r="G113" s="77"/>
      <c r="H113" s="19">
        <f>D113*G113</f>
        <v>0</v>
      </c>
      <c r="I113" s="19">
        <f>F113+H113</f>
        <v>0</v>
      </c>
      <c r="J113" s="13"/>
      <c r="K113" s="13"/>
    </row>
    <row r="114" spans="1:11">
      <c r="A114" s="14" t="s">
        <v>15</v>
      </c>
      <c r="B114" s="14" t="s">
        <v>254</v>
      </c>
      <c r="C114" s="14" t="s">
        <v>15</v>
      </c>
      <c r="D114" s="15"/>
      <c r="E114" s="25"/>
      <c r="F114" s="15"/>
      <c r="G114" s="25"/>
      <c r="H114" s="15"/>
      <c r="I114" s="15"/>
      <c r="J114" s="13"/>
      <c r="K114" s="13"/>
    </row>
    <row r="115" spans="1:11">
      <c r="A115" s="18" t="s">
        <v>255</v>
      </c>
      <c r="B115" s="18" t="s">
        <v>256</v>
      </c>
      <c r="C115" s="18" t="s">
        <v>72</v>
      </c>
      <c r="D115" s="19">
        <v>1</v>
      </c>
      <c r="E115" s="77"/>
      <c r="F115" s="19">
        <f>D115*E115</f>
        <v>0</v>
      </c>
      <c r="G115" s="77"/>
      <c r="H115" s="19">
        <f>D115*G115</f>
        <v>0</v>
      </c>
      <c r="I115" s="19">
        <f>F115+H115</f>
        <v>0</v>
      </c>
      <c r="J115" s="13"/>
      <c r="K115" s="13"/>
    </row>
    <row r="116" spans="1:11">
      <c r="A116" s="14" t="s">
        <v>15</v>
      </c>
      <c r="B116" s="14" t="s">
        <v>257</v>
      </c>
      <c r="C116" s="14" t="s">
        <v>15</v>
      </c>
      <c r="D116" s="15"/>
      <c r="E116" s="25"/>
      <c r="F116" s="15"/>
      <c r="G116" s="25"/>
      <c r="H116" s="15"/>
      <c r="I116" s="15"/>
      <c r="J116" s="13"/>
      <c r="K116" s="13"/>
    </row>
    <row r="117" spans="1:11">
      <c r="A117" s="18" t="s">
        <v>258</v>
      </c>
      <c r="B117" s="18" t="s">
        <v>259</v>
      </c>
      <c r="C117" s="18" t="s">
        <v>72</v>
      </c>
      <c r="D117" s="19">
        <v>1</v>
      </c>
      <c r="E117" s="77"/>
      <c r="F117" s="19">
        <f>D117*E117</f>
        <v>0</v>
      </c>
      <c r="G117" s="77"/>
      <c r="H117" s="19">
        <f>D117*G117</f>
        <v>0</v>
      </c>
      <c r="I117" s="19">
        <f>F117+H117</f>
        <v>0</v>
      </c>
      <c r="J117" s="13"/>
      <c r="K117" s="13"/>
    </row>
    <row r="118" spans="1:11">
      <c r="A118" s="14" t="s">
        <v>15</v>
      </c>
      <c r="B118" s="14" t="s">
        <v>260</v>
      </c>
      <c r="C118" s="14" t="s">
        <v>15</v>
      </c>
      <c r="D118" s="15"/>
      <c r="E118" s="25"/>
      <c r="F118" s="15"/>
      <c r="G118" s="25"/>
      <c r="H118" s="15"/>
      <c r="I118" s="15"/>
      <c r="J118" s="13"/>
      <c r="K118" s="13"/>
    </row>
    <row r="119" spans="1:11">
      <c r="A119" s="18" t="s">
        <v>261</v>
      </c>
      <c r="B119" s="18" t="s">
        <v>262</v>
      </c>
      <c r="C119" s="18" t="s">
        <v>72</v>
      </c>
      <c r="D119" s="19">
        <v>1</v>
      </c>
      <c r="E119" s="77"/>
      <c r="F119" s="19">
        <f>D119*E119</f>
        <v>0</v>
      </c>
      <c r="G119" s="77"/>
      <c r="H119" s="19">
        <f>D119*G119</f>
        <v>0</v>
      </c>
      <c r="I119" s="19">
        <f>F119+H119</f>
        <v>0</v>
      </c>
      <c r="J119" s="13"/>
      <c r="K119" s="13"/>
    </row>
    <row r="120" spans="1:11">
      <c r="A120" s="14" t="s">
        <v>15</v>
      </c>
      <c r="B120" s="14" t="s">
        <v>263</v>
      </c>
      <c r="C120" s="14" t="s">
        <v>15</v>
      </c>
      <c r="D120" s="15"/>
      <c r="E120" s="25"/>
      <c r="F120" s="15"/>
      <c r="G120" s="25"/>
      <c r="H120" s="15"/>
      <c r="I120" s="15"/>
      <c r="J120" s="13"/>
      <c r="K120" s="13"/>
    </row>
    <row r="121" spans="1:11">
      <c r="A121" s="18" t="s">
        <v>264</v>
      </c>
      <c r="B121" s="18" t="s">
        <v>265</v>
      </c>
      <c r="C121" s="18" t="s">
        <v>83</v>
      </c>
      <c r="D121" s="19">
        <v>28</v>
      </c>
      <c r="E121" s="27">
        <v>0</v>
      </c>
      <c r="F121" s="19">
        <f>D121*E121</f>
        <v>0</v>
      </c>
      <c r="G121" s="77"/>
      <c r="H121" s="19">
        <f>D121*G121</f>
        <v>0</v>
      </c>
      <c r="I121" s="19">
        <f>F121+H121</f>
        <v>0</v>
      </c>
      <c r="J121" s="13"/>
      <c r="K121" s="13"/>
    </row>
    <row r="122" spans="1:11">
      <c r="A122" s="20" t="s">
        <v>15</v>
      </c>
      <c r="B122" s="20" t="s">
        <v>266</v>
      </c>
      <c r="C122" s="20" t="s">
        <v>15</v>
      </c>
      <c r="D122" s="21"/>
      <c r="E122" s="28"/>
      <c r="F122" s="21"/>
      <c r="G122" s="28"/>
      <c r="H122" s="21"/>
      <c r="I122" s="21"/>
      <c r="J122" s="13"/>
      <c r="K122" s="13"/>
    </row>
    <row r="123" spans="1:11">
      <c r="A123" s="18" t="s">
        <v>267</v>
      </c>
      <c r="B123" s="18" t="s">
        <v>268</v>
      </c>
      <c r="C123" s="18" t="s">
        <v>92</v>
      </c>
      <c r="D123" s="19">
        <v>3</v>
      </c>
      <c r="E123" s="27">
        <v>0</v>
      </c>
      <c r="F123" s="19">
        <f t="shared" ref="F123:F128" si="15">D123*E123</f>
        <v>0</v>
      </c>
      <c r="G123" s="77"/>
      <c r="H123" s="19">
        <f t="shared" ref="H123:H128" si="16">D123*G123</f>
        <v>0</v>
      </c>
      <c r="I123" s="19">
        <f t="shared" ref="I123:I128" si="17">F123+H123</f>
        <v>0</v>
      </c>
      <c r="J123" s="13"/>
      <c r="K123" s="13"/>
    </row>
    <row r="124" spans="1:11">
      <c r="A124" s="18" t="s">
        <v>269</v>
      </c>
      <c r="B124" s="18" t="s">
        <v>270</v>
      </c>
      <c r="C124" s="18" t="s">
        <v>92</v>
      </c>
      <c r="D124" s="19">
        <v>20</v>
      </c>
      <c r="E124" s="27">
        <v>0</v>
      </c>
      <c r="F124" s="19">
        <f t="shared" si="15"/>
        <v>0</v>
      </c>
      <c r="G124" s="77"/>
      <c r="H124" s="19">
        <f t="shared" si="16"/>
        <v>0</v>
      </c>
      <c r="I124" s="19">
        <f t="shared" si="17"/>
        <v>0</v>
      </c>
      <c r="J124" s="13"/>
      <c r="K124" s="13"/>
    </row>
    <row r="125" spans="1:11">
      <c r="A125" s="18" t="s">
        <v>271</v>
      </c>
      <c r="B125" s="18" t="s">
        <v>272</v>
      </c>
      <c r="C125" s="18" t="s">
        <v>92</v>
      </c>
      <c r="D125" s="19">
        <v>16</v>
      </c>
      <c r="E125" s="27">
        <v>0</v>
      </c>
      <c r="F125" s="19">
        <f t="shared" si="15"/>
        <v>0</v>
      </c>
      <c r="G125" s="77"/>
      <c r="H125" s="19">
        <f t="shared" si="16"/>
        <v>0</v>
      </c>
      <c r="I125" s="19">
        <f t="shared" si="17"/>
        <v>0</v>
      </c>
      <c r="J125" s="13"/>
      <c r="K125" s="13"/>
    </row>
    <row r="126" spans="1:11">
      <c r="A126" s="18" t="s">
        <v>273</v>
      </c>
      <c r="B126" s="18" t="s">
        <v>274</v>
      </c>
      <c r="C126" s="18" t="s">
        <v>92</v>
      </c>
      <c r="D126" s="19">
        <v>6</v>
      </c>
      <c r="E126" s="27">
        <v>0</v>
      </c>
      <c r="F126" s="19">
        <f t="shared" si="15"/>
        <v>0</v>
      </c>
      <c r="G126" s="77"/>
      <c r="H126" s="19">
        <f t="shared" si="16"/>
        <v>0</v>
      </c>
      <c r="I126" s="19">
        <f t="shared" si="17"/>
        <v>0</v>
      </c>
      <c r="J126" s="13"/>
      <c r="K126" s="13"/>
    </row>
    <row r="127" spans="1:11">
      <c r="A127" s="18" t="s">
        <v>275</v>
      </c>
      <c r="B127" s="18" t="s">
        <v>276</v>
      </c>
      <c r="C127" s="18" t="s">
        <v>92</v>
      </c>
      <c r="D127" s="19">
        <v>20</v>
      </c>
      <c r="E127" s="27">
        <v>0</v>
      </c>
      <c r="F127" s="19">
        <f t="shared" si="15"/>
        <v>0</v>
      </c>
      <c r="G127" s="77"/>
      <c r="H127" s="19">
        <f t="shared" si="16"/>
        <v>0</v>
      </c>
      <c r="I127" s="19">
        <f t="shared" si="17"/>
        <v>0</v>
      </c>
      <c r="J127" s="13"/>
      <c r="K127" s="13"/>
    </row>
    <row r="128" spans="1:11">
      <c r="A128" s="18" t="s">
        <v>277</v>
      </c>
      <c r="B128" s="18" t="s">
        <v>278</v>
      </c>
      <c r="C128" s="18" t="s">
        <v>92</v>
      </c>
      <c r="D128" s="19">
        <v>16</v>
      </c>
      <c r="E128" s="27">
        <v>0</v>
      </c>
      <c r="F128" s="19">
        <f t="shared" si="15"/>
        <v>0</v>
      </c>
      <c r="G128" s="77"/>
      <c r="H128" s="19">
        <f t="shared" si="16"/>
        <v>0</v>
      </c>
      <c r="I128" s="19">
        <f t="shared" si="17"/>
        <v>0</v>
      </c>
      <c r="J128" s="13"/>
      <c r="K128" s="13"/>
    </row>
    <row r="129" spans="1:11">
      <c r="A129" s="14" t="s">
        <v>15</v>
      </c>
      <c r="B129" s="14" t="s">
        <v>279</v>
      </c>
      <c r="C129" s="14" t="s">
        <v>15</v>
      </c>
      <c r="D129" s="15"/>
      <c r="E129" s="25"/>
      <c r="F129" s="15"/>
      <c r="G129" s="25"/>
      <c r="H129" s="15"/>
      <c r="I129" s="15"/>
      <c r="J129" s="13"/>
      <c r="K129" s="13"/>
    </row>
    <row r="130" spans="1:11">
      <c r="A130" s="18" t="s">
        <v>280</v>
      </c>
      <c r="B130" s="18" t="s">
        <v>281</v>
      </c>
      <c r="C130" s="18" t="s">
        <v>92</v>
      </c>
      <c r="D130" s="19">
        <v>8</v>
      </c>
      <c r="E130" s="27">
        <v>0</v>
      </c>
      <c r="F130" s="19">
        <f>D130*E130</f>
        <v>0</v>
      </c>
      <c r="G130" s="77"/>
      <c r="H130" s="19">
        <f>D130*G130</f>
        <v>0</v>
      </c>
      <c r="I130" s="19">
        <f>F130+H130</f>
        <v>0</v>
      </c>
      <c r="J130" s="13"/>
      <c r="K130" s="13"/>
    </row>
    <row r="131" spans="1:11">
      <c r="A131" s="14" t="s">
        <v>15</v>
      </c>
      <c r="B131" s="14" t="s">
        <v>282</v>
      </c>
      <c r="C131" s="14" t="s">
        <v>15</v>
      </c>
      <c r="D131" s="15"/>
      <c r="E131" s="25"/>
      <c r="F131" s="15"/>
      <c r="G131" s="25"/>
      <c r="H131" s="15"/>
      <c r="I131" s="15"/>
      <c r="J131" s="13"/>
      <c r="K131" s="13"/>
    </row>
    <row r="132" spans="1:11">
      <c r="A132" s="18" t="s">
        <v>283</v>
      </c>
      <c r="B132" s="18" t="s">
        <v>284</v>
      </c>
      <c r="C132" s="18" t="s">
        <v>92</v>
      </c>
      <c r="D132" s="19">
        <v>6</v>
      </c>
      <c r="E132" s="27">
        <v>0</v>
      </c>
      <c r="F132" s="19">
        <f>D132*E132</f>
        <v>0</v>
      </c>
      <c r="G132" s="77"/>
      <c r="H132" s="19">
        <f>D132*G132</f>
        <v>0</v>
      </c>
      <c r="I132" s="19">
        <f>F132+H132</f>
        <v>0</v>
      </c>
      <c r="J132" s="13"/>
      <c r="K132" s="13"/>
    </row>
    <row r="133" spans="1:11">
      <c r="A133" s="18" t="s">
        <v>285</v>
      </c>
      <c r="B133" s="18" t="s">
        <v>286</v>
      </c>
      <c r="C133" s="18" t="s">
        <v>92</v>
      </c>
      <c r="D133" s="19">
        <v>16</v>
      </c>
      <c r="E133" s="27">
        <v>0</v>
      </c>
      <c r="F133" s="19">
        <f>D133*E133</f>
        <v>0</v>
      </c>
      <c r="G133" s="77"/>
      <c r="H133" s="19">
        <f>D133*G133</f>
        <v>0</v>
      </c>
      <c r="I133" s="19">
        <f>F133+H133</f>
        <v>0</v>
      </c>
      <c r="J133" s="13"/>
      <c r="K133" s="13"/>
    </row>
    <row r="134" spans="1:11">
      <c r="A134" s="14" t="s">
        <v>15</v>
      </c>
      <c r="B134" s="14" t="s">
        <v>287</v>
      </c>
      <c r="C134" s="14" t="s">
        <v>15</v>
      </c>
      <c r="D134" s="15"/>
      <c r="E134" s="25"/>
      <c r="F134" s="15"/>
      <c r="G134" s="25"/>
      <c r="H134" s="15"/>
      <c r="I134" s="15"/>
      <c r="J134" s="13"/>
      <c r="K134" s="13"/>
    </row>
    <row r="135" spans="1:11">
      <c r="A135" s="14" t="s">
        <v>15</v>
      </c>
      <c r="B135" s="14" t="s">
        <v>288</v>
      </c>
      <c r="C135" s="14" t="s">
        <v>15</v>
      </c>
      <c r="D135" s="15"/>
      <c r="E135" s="25"/>
      <c r="F135" s="15"/>
      <c r="G135" s="25"/>
      <c r="H135" s="15"/>
      <c r="I135" s="15"/>
      <c r="J135" s="13"/>
      <c r="K135" s="13"/>
    </row>
    <row r="136" spans="1:11">
      <c r="A136" s="14" t="s">
        <v>15</v>
      </c>
      <c r="B136" s="14" t="s">
        <v>289</v>
      </c>
      <c r="C136" s="14" t="s">
        <v>15</v>
      </c>
      <c r="D136" s="15"/>
      <c r="E136" s="25"/>
      <c r="F136" s="15"/>
      <c r="G136" s="25"/>
      <c r="H136" s="15"/>
      <c r="I136" s="15"/>
      <c r="J136" s="13"/>
      <c r="K136" s="13"/>
    </row>
    <row r="137" spans="1:11">
      <c r="A137" s="18" t="s">
        <v>290</v>
      </c>
      <c r="B137" s="18" t="s">
        <v>291</v>
      </c>
      <c r="C137" s="18" t="s">
        <v>15</v>
      </c>
      <c r="D137" s="19"/>
      <c r="E137" s="27"/>
      <c r="F137" s="19">
        <f>L3+Parametry!B34/100*F126+Parametry!B34/100*F127+Parametry!B34/100*F128+Parametry!B33/100*F130+Parametry!B34/100*F132+Parametry!B34/100*F133</f>
        <v>0</v>
      </c>
      <c r="G137" s="27"/>
      <c r="H137" s="19"/>
      <c r="I137" s="19">
        <f>F137+H137</f>
        <v>0</v>
      </c>
      <c r="J137" s="13"/>
      <c r="K137" s="13"/>
    </row>
    <row r="138" spans="1:11">
      <c r="A138" s="16" t="s">
        <v>15</v>
      </c>
      <c r="B138" s="16" t="s">
        <v>292</v>
      </c>
      <c r="C138" s="16" t="s">
        <v>15</v>
      </c>
      <c r="D138" s="17"/>
      <c r="E138" s="26"/>
      <c r="F138" s="17">
        <f>SUM(F28:F137)</f>
        <v>0</v>
      </c>
      <c r="G138" s="26"/>
      <c r="H138" s="17">
        <f>SUM(H28:H137)</f>
        <v>0</v>
      </c>
      <c r="I138" s="17">
        <f>SUM(I28:I137)</f>
        <v>0</v>
      </c>
      <c r="J138" s="13"/>
      <c r="K138" s="13"/>
    </row>
  </sheetData>
  <sheetProtection algorithmName="SHA-512" hashValue="+yqbD2xf3BicwtI4MCZYqu8ZmRkioX3hZV0q+Y9CKnl6hXsyNol8XlSlKougOIB0Ufy96cgWOr1z2q2adlWc1A==" saltValue="8tQgOloOh8i20fGHg7ZsQA==" spinCount="100000" sheet="1" objects="1" scenarios="1" formatCells="0" formatColumns="0" formatRows="0"/>
  <pageMargins left="0.70866141732283472" right="0.70866141732283472" top="0.32" bottom="0.44" header="0.22" footer="0.21"/>
  <pageSetup paperSize="9" orientation="landscape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5F773-ACCC-4574-BA0D-33C25CC34894}">
  <dimension ref="A1:D24"/>
  <sheetViews>
    <sheetView workbookViewId="0">
      <selection activeCell="A2" sqref="A2"/>
    </sheetView>
  </sheetViews>
  <sheetFormatPr defaultRowHeight="15"/>
  <cols>
    <col min="1" max="1" width="9.140625" style="37"/>
    <col min="2" max="2" width="11.7109375" customWidth="1"/>
    <col min="3" max="3" width="77.85546875" bestFit="1" customWidth="1"/>
  </cols>
  <sheetData>
    <row r="1" spans="1:4">
      <c r="A1" s="36" t="s">
        <v>321</v>
      </c>
    </row>
    <row r="2" spans="1:4">
      <c r="A2" s="36"/>
    </row>
    <row r="3" spans="1:4" ht="15.75" thickBot="1">
      <c r="B3" s="38" t="s">
        <v>322</v>
      </c>
      <c r="C3" s="38" t="s">
        <v>323</v>
      </c>
      <c r="D3" s="38" t="s">
        <v>324</v>
      </c>
    </row>
    <row r="4" spans="1:4">
      <c r="A4" s="39">
        <v>1</v>
      </c>
      <c r="B4" s="40" t="s">
        <v>325</v>
      </c>
      <c r="C4" s="40" t="s">
        <v>326</v>
      </c>
      <c r="D4" s="68"/>
    </row>
    <row r="5" spans="1:4">
      <c r="A5" s="41">
        <v>2</v>
      </c>
      <c r="B5" s="42" t="s">
        <v>327</v>
      </c>
      <c r="C5" s="42" t="s">
        <v>328</v>
      </c>
      <c r="D5" s="69"/>
    </row>
    <row r="6" spans="1:4">
      <c r="A6" s="41">
        <v>3</v>
      </c>
      <c r="B6" s="42" t="s">
        <v>329</v>
      </c>
      <c r="C6" s="42" t="s">
        <v>330</v>
      </c>
      <c r="D6" s="69"/>
    </row>
    <row r="7" spans="1:4">
      <c r="A7" s="41">
        <v>4</v>
      </c>
      <c r="B7" s="42" t="s">
        <v>331</v>
      </c>
      <c r="C7" s="42" t="s">
        <v>332</v>
      </c>
      <c r="D7" s="69"/>
    </row>
    <row r="8" spans="1:4">
      <c r="A8" s="41">
        <v>5</v>
      </c>
      <c r="B8" s="42" t="s">
        <v>333</v>
      </c>
      <c r="C8" s="42" t="s">
        <v>334</v>
      </c>
      <c r="D8" s="69"/>
    </row>
    <row r="9" spans="1:4">
      <c r="A9" s="41">
        <v>6</v>
      </c>
      <c r="B9" s="42" t="s">
        <v>335</v>
      </c>
      <c r="C9" s="42" t="s">
        <v>336</v>
      </c>
      <c r="D9" s="69"/>
    </row>
    <row r="10" spans="1:4">
      <c r="A10" s="41">
        <v>7</v>
      </c>
      <c r="B10" s="42" t="s">
        <v>337</v>
      </c>
      <c r="C10" s="42" t="s">
        <v>338</v>
      </c>
      <c r="D10" s="69"/>
    </row>
    <row r="11" spans="1:4">
      <c r="A11" s="41">
        <v>8</v>
      </c>
      <c r="B11" s="42" t="s">
        <v>339</v>
      </c>
      <c r="C11" s="42" t="s">
        <v>340</v>
      </c>
      <c r="D11" s="69"/>
    </row>
    <row r="12" spans="1:4">
      <c r="A12" s="41">
        <v>9</v>
      </c>
      <c r="B12" s="42" t="s">
        <v>341</v>
      </c>
      <c r="C12" s="42" t="s">
        <v>342</v>
      </c>
      <c r="D12" s="69"/>
    </row>
    <row r="13" spans="1:4">
      <c r="A13" s="41">
        <v>10</v>
      </c>
      <c r="B13" s="42" t="s">
        <v>343</v>
      </c>
      <c r="C13" s="42" t="s">
        <v>344</v>
      </c>
      <c r="D13" s="69"/>
    </row>
    <row r="14" spans="1:4">
      <c r="A14" s="41">
        <v>11</v>
      </c>
      <c r="B14" s="42" t="s">
        <v>345</v>
      </c>
      <c r="C14" s="42" t="s">
        <v>346</v>
      </c>
      <c r="D14" s="69"/>
    </row>
    <row r="15" spans="1:4">
      <c r="A15" s="41">
        <v>12</v>
      </c>
      <c r="B15" s="42" t="s">
        <v>347</v>
      </c>
      <c r="C15" s="42" t="s">
        <v>348</v>
      </c>
      <c r="D15" s="69"/>
    </row>
    <row r="16" spans="1:4">
      <c r="A16" s="41">
        <v>13</v>
      </c>
      <c r="B16" s="42" t="s">
        <v>349</v>
      </c>
      <c r="C16" s="42" t="s">
        <v>350</v>
      </c>
      <c r="D16" s="69"/>
    </row>
    <row r="17" spans="1:4">
      <c r="A17" s="41">
        <v>14</v>
      </c>
      <c r="B17" s="42" t="s">
        <v>351</v>
      </c>
      <c r="C17" s="42" t="s">
        <v>352</v>
      </c>
      <c r="D17" s="69"/>
    </row>
    <row r="18" spans="1:4">
      <c r="A18" s="41">
        <v>15</v>
      </c>
      <c r="B18" s="42" t="s">
        <v>353</v>
      </c>
      <c r="C18" s="42" t="s">
        <v>354</v>
      </c>
      <c r="D18" s="69"/>
    </row>
    <row r="19" spans="1:4">
      <c r="A19" s="41">
        <v>16</v>
      </c>
      <c r="B19" s="42" t="s">
        <v>355</v>
      </c>
      <c r="C19" s="42" t="s">
        <v>356</v>
      </c>
      <c r="D19" s="69"/>
    </row>
    <row r="20" spans="1:4">
      <c r="A20" s="41">
        <v>17</v>
      </c>
      <c r="B20" s="42" t="s">
        <v>357</v>
      </c>
      <c r="C20" s="42" t="s">
        <v>358</v>
      </c>
      <c r="D20" s="69"/>
    </row>
    <row r="21" spans="1:4">
      <c r="A21" s="41">
        <v>18</v>
      </c>
      <c r="B21" s="42" t="s">
        <v>359</v>
      </c>
      <c r="C21" s="42" t="s">
        <v>360</v>
      </c>
      <c r="D21" s="69"/>
    </row>
    <row r="22" spans="1:4">
      <c r="A22" s="41">
        <v>19</v>
      </c>
      <c r="B22" s="42" t="s">
        <v>361</v>
      </c>
      <c r="C22" s="42" t="s">
        <v>362</v>
      </c>
      <c r="D22" s="69"/>
    </row>
    <row r="23" spans="1:4" ht="15.75" thickBot="1">
      <c r="A23" s="43">
        <v>20</v>
      </c>
      <c r="B23" s="44" t="s">
        <v>363</v>
      </c>
      <c r="C23" s="44" t="s">
        <v>364</v>
      </c>
      <c r="D23" s="70"/>
    </row>
    <row r="24" spans="1:4">
      <c r="C24" s="38" t="s">
        <v>365</v>
      </c>
      <c r="D24" s="45">
        <f>SUM(D4:D23)</f>
        <v>0</v>
      </c>
    </row>
  </sheetData>
  <sheetProtection algorithmName="SHA-512" hashValue="UGdIvcq+hjW8evyeWUFvP0cVedQzUKHoddqj+z6LelcjsJ+MG4HmUdgg/tAfD2wDBFBKO1gQ7/c2lmukgkIXuA==" saltValue="eLsB/HtpUM0TmbzHfY8b6Q==" spinCount="100000" sheet="1" objects="1" scenarios="1" formatCells="0" formatColumns="0" formatRows="0"/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2DB9C5-127C-4472-86A4-3C53E911B618}">
  <sheetPr>
    <pageSetUpPr fitToPage="1"/>
  </sheetPr>
  <dimension ref="A1:E53"/>
  <sheetViews>
    <sheetView workbookViewId="0">
      <selection activeCell="A2" sqref="A2"/>
    </sheetView>
  </sheetViews>
  <sheetFormatPr defaultRowHeight="15"/>
  <cols>
    <col min="1" max="1" width="11.5703125" style="47" customWidth="1"/>
    <col min="2" max="2" width="68.140625" bestFit="1" customWidth="1"/>
    <col min="3" max="3" width="10.5703125" style="47" customWidth="1"/>
    <col min="4" max="4" width="11.28515625" customWidth="1"/>
    <col min="5" max="5" width="12" bestFit="1" customWidth="1"/>
  </cols>
  <sheetData>
    <row r="1" spans="1:5" ht="18.75">
      <c r="A1" s="46" t="s">
        <v>465</v>
      </c>
    </row>
    <row r="2" spans="1:5">
      <c r="B2" s="38"/>
      <c r="E2" s="45"/>
    </row>
    <row r="3" spans="1:5">
      <c r="A3" s="38" t="s">
        <v>366</v>
      </c>
      <c r="B3" s="38"/>
      <c r="E3" s="45"/>
    </row>
    <row r="4" spans="1:5">
      <c r="A4" s="38" t="s">
        <v>322</v>
      </c>
      <c r="B4" s="38" t="s">
        <v>323</v>
      </c>
      <c r="C4" s="48" t="s">
        <v>367</v>
      </c>
      <c r="D4" s="38" t="s">
        <v>368</v>
      </c>
      <c r="E4" s="38" t="s">
        <v>369</v>
      </c>
    </row>
    <row r="5" spans="1:5">
      <c r="A5" s="49" t="s">
        <v>370</v>
      </c>
      <c r="B5" s="42" t="s">
        <v>371</v>
      </c>
      <c r="C5" s="49">
        <v>1</v>
      </c>
      <c r="D5" s="71"/>
      <c r="E5" s="50">
        <f>C5*D5</f>
        <v>0</v>
      </c>
    </row>
    <row r="6" spans="1:5">
      <c r="A6" s="49" t="s">
        <v>372</v>
      </c>
      <c r="B6" s="42" t="s">
        <v>373</v>
      </c>
      <c r="C6" s="49">
        <v>1</v>
      </c>
      <c r="D6" s="71"/>
      <c r="E6" s="50">
        <f t="shared" ref="E6:E8" si="0">C6*D6</f>
        <v>0</v>
      </c>
    </row>
    <row r="7" spans="1:5">
      <c r="A7" s="49">
        <v>29450</v>
      </c>
      <c r="B7" s="42" t="s">
        <v>374</v>
      </c>
      <c r="C7" s="49">
        <v>1</v>
      </c>
      <c r="D7" s="71"/>
      <c r="E7" s="50">
        <f t="shared" si="0"/>
        <v>0</v>
      </c>
    </row>
    <row r="8" spans="1:5">
      <c r="A8" s="49" t="s">
        <v>375</v>
      </c>
      <c r="B8" s="42" t="s">
        <v>376</v>
      </c>
      <c r="C8" s="49">
        <v>2</v>
      </c>
      <c r="D8" s="71"/>
      <c r="E8" s="50">
        <f t="shared" si="0"/>
        <v>0</v>
      </c>
    </row>
    <row r="9" spans="1:5">
      <c r="B9" s="38" t="s">
        <v>365</v>
      </c>
      <c r="E9" s="45">
        <f>SUM(E5:E8)</f>
        <v>0</v>
      </c>
    </row>
    <row r="10" spans="1:5">
      <c r="B10" s="38"/>
      <c r="E10" s="45"/>
    </row>
    <row r="11" spans="1:5">
      <c r="A11" s="38" t="s">
        <v>377</v>
      </c>
      <c r="B11" s="38"/>
      <c r="E11" s="45"/>
    </row>
    <row r="12" spans="1:5">
      <c r="A12" s="38" t="s">
        <v>322</v>
      </c>
      <c r="B12" s="38" t="s">
        <v>323</v>
      </c>
      <c r="C12" s="48" t="s">
        <v>367</v>
      </c>
      <c r="D12" s="38" t="s">
        <v>368</v>
      </c>
      <c r="E12" s="38" t="s">
        <v>369</v>
      </c>
    </row>
    <row r="13" spans="1:5">
      <c r="A13" s="49" t="s">
        <v>378</v>
      </c>
      <c r="B13" s="42" t="s">
        <v>379</v>
      </c>
      <c r="C13" s="49">
        <v>1</v>
      </c>
      <c r="D13" s="71"/>
      <c r="E13" s="50">
        <f>C13*D13</f>
        <v>0</v>
      </c>
    </row>
    <row r="14" spans="1:5">
      <c r="A14" s="49">
        <v>29450</v>
      </c>
      <c r="B14" s="42" t="s">
        <v>374</v>
      </c>
      <c r="C14" s="49">
        <v>1</v>
      </c>
      <c r="D14" s="71"/>
      <c r="E14" s="50">
        <f t="shared" ref="E14:E15" si="1">C14*D14</f>
        <v>0</v>
      </c>
    </row>
    <row r="15" spans="1:5">
      <c r="A15" s="49" t="s">
        <v>380</v>
      </c>
      <c r="B15" s="42" t="s">
        <v>381</v>
      </c>
      <c r="C15" s="49">
        <v>1</v>
      </c>
      <c r="D15" s="71"/>
      <c r="E15" s="50">
        <f t="shared" si="1"/>
        <v>0</v>
      </c>
    </row>
    <row r="16" spans="1:5">
      <c r="B16" s="38" t="s">
        <v>365</v>
      </c>
      <c r="E16" s="45">
        <f>SUM(E13:E15)</f>
        <v>0</v>
      </c>
    </row>
    <row r="17" spans="1:5">
      <c r="B17" s="38"/>
      <c r="E17" s="45"/>
    </row>
    <row r="18" spans="1:5">
      <c r="A18" s="38" t="s">
        <v>382</v>
      </c>
      <c r="B18" s="38"/>
    </row>
    <row r="19" spans="1:5">
      <c r="A19" s="38" t="s">
        <v>322</v>
      </c>
      <c r="B19" s="38" t="s">
        <v>323</v>
      </c>
      <c r="C19" s="48" t="s">
        <v>367</v>
      </c>
      <c r="D19" s="38" t="s">
        <v>368</v>
      </c>
      <c r="E19" s="38" t="s">
        <v>369</v>
      </c>
    </row>
    <row r="20" spans="1:5">
      <c r="A20" s="49" t="s">
        <v>383</v>
      </c>
      <c r="B20" s="42" t="s">
        <v>384</v>
      </c>
      <c r="C20" s="49">
        <v>1</v>
      </c>
      <c r="D20" s="71"/>
      <c r="E20" s="50">
        <f>C20*D20</f>
        <v>0</v>
      </c>
    </row>
    <row r="21" spans="1:5">
      <c r="A21" s="49">
        <v>29450</v>
      </c>
      <c r="B21" s="42" t="s">
        <v>374</v>
      </c>
      <c r="C21" s="49">
        <v>1</v>
      </c>
      <c r="D21" s="71"/>
      <c r="E21" s="50">
        <f t="shared" ref="E21:E22" si="2">C21*D21</f>
        <v>0</v>
      </c>
    </row>
    <row r="22" spans="1:5">
      <c r="A22" s="49" t="s">
        <v>380</v>
      </c>
      <c r="B22" s="42" t="s">
        <v>381</v>
      </c>
      <c r="C22" s="49">
        <v>1</v>
      </c>
      <c r="D22" s="71"/>
      <c r="E22" s="50">
        <f t="shared" si="2"/>
        <v>0</v>
      </c>
    </row>
    <row r="23" spans="1:5">
      <c r="B23" s="38" t="s">
        <v>365</v>
      </c>
      <c r="E23" s="45">
        <f>SUM(E20:E22)</f>
        <v>0</v>
      </c>
    </row>
    <row r="24" spans="1:5">
      <c r="B24" s="38"/>
      <c r="E24" s="45"/>
    </row>
    <row r="25" spans="1:5">
      <c r="A25" s="38" t="s">
        <v>385</v>
      </c>
      <c r="B25" s="38"/>
      <c r="E25" s="45"/>
    </row>
    <row r="26" spans="1:5">
      <c r="A26" s="38" t="s">
        <v>322</v>
      </c>
      <c r="B26" s="38" t="s">
        <v>323</v>
      </c>
      <c r="C26" s="48" t="s">
        <v>367</v>
      </c>
      <c r="D26" s="38" t="s">
        <v>368</v>
      </c>
      <c r="E26" s="38" t="s">
        <v>369</v>
      </c>
    </row>
    <row r="27" spans="1:5">
      <c r="A27" s="49" t="s">
        <v>386</v>
      </c>
      <c r="B27" s="42" t="s">
        <v>387</v>
      </c>
      <c r="C27" s="49">
        <v>1</v>
      </c>
      <c r="D27" s="71"/>
      <c r="E27" s="50">
        <f>C27*D27</f>
        <v>0</v>
      </c>
    </row>
    <row r="28" spans="1:5">
      <c r="A28" s="49" t="s">
        <v>388</v>
      </c>
      <c r="B28" s="42" t="s">
        <v>389</v>
      </c>
      <c r="C28" s="49">
        <v>1</v>
      </c>
      <c r="D28" s="71"/>
      <c r="E28" s="50">
        <f t="shared" ref="E28:E32" si="3">C28*D28</f>
        <v>0</v>
      </c>
    </row>
    <row r="29" spans="1:5">
      <c r="A29" s="49" t="s">
        <v>390</v>
      </c>
      <c r="B29" s="42" t="s">
        <v>391</v>
      </c>
      <c r="C29" s="49">
        <v>1</v>
      </c>
      <c r="D29" s="71"/>
      <c r="E29" s="50">
        <f t="shared" si="3"/>
        <v>0</v>
      </c>
    </row>
    <row r="30" spans="1:5">
      <c r="A30" s="49">
        <v>29450</v>
      </c>
      <c r="B30" s="42" t="s">
        <v>392</v>
      </c>
      <c r="C30" s="49">
        <v>1</v>
      </c>
      <c r="D30" s="71"/>
      <c r="E30" s="50">
        <f>C30*D30</f>
        <v>0</v>
      </c>
    </row>
    <row r="31" spans="1:5">
      <c r="A31" s="49" t="s">
        <v>393</v>
      </c>
      <c r="B31" s="42" t="s">
        <v>394</v>
      </c>
      <c r="C31" s="49">
        <v>1</v>
      </c>
      <c r="D31" s="71"/>
      <c r="E31" s="50">
        <f t="shared" si="3"/>
        <v>0</v>
      </c>
    </row>
    <row r="32" spans="1:5">
      <c r="A32" s="49" t="s">
        <v>395</v>
      </c>
      <c r="B32" s="42" t="s">
        <v>396</v>
      </c>
      <c r="C32" s="49">
        <v>1</v>
      </c>
      <c r="D32" s="71"/>
      <c r="E32" s="50">
        <f t="shared" si="3"/>
        <v>0</v>
      </c>
    </row>
    <row r="33" spans="1:5">
      <c r="B33" s="38" t="s">
        <v>365</v>
      </c>
      <c r="E33" s="45">
        <f>SUM(E27:E32)</f>
        <v>0</v>
      </c>
    </row>
    <row r="34" spans="1:5">
      <c r="B34" s="38"/>
      <c r="E34" s="45"/>
    </row>
    <row r="35" spans="1:5">
      <c r="A35" s="38" t="s">
        <v>397</v>
      </c>
      <c r="B35" s="38"/>
      <c r="E35" s="45"/>
    </row>
    <row r="36" spans="1:5">
      <c r="A36" s="38" t="s">
        <v>322</v>
      </c>
      <c r="B36" s="38" t="s">
        <v>323</v>
      </c>
      <c r="C36" s="48" t="s">
        <v>367</v>
      </c>
      <c r="D36" s="38" t="s">
        <v>368</v>
      </c>
      <c r="E36" s="38" t="s">
        <v>369</v>
      </c>
    </row>
    <row r="37" spans="1:5">
      <c r="A37" s="49" t="s">
        <v>398</v>
      </c>
      <c r="B37" s="42" t="s">
        <v>399</v>
      </c>
      <c r="C37" s="49">
        <v>1</v>
      </c>
      <c r="D37" s="72"/>
      <c r="E37" s="50">
        <f>C37*D37</f>
        <v>0</v>
      </c>
    </row>
    <row r="38" spans="1:5">
      <c r="A38" s="49" t="s">
        <v>400</v>
      </c>
      <c r="B38" s="42" t="s">
        <v>401</v>
      </c>
      <c r="C38" s="49">
        <v>1</v>
      </c>
      <c r="D38" s="72"/>
      <c r="E38" s="50">
        <f t="shared" ref="E38:E42" si="4">C38*D38</f>
        <v>0</v>
      </c>
    </row>
    <row r="39" spans="1:5">
      <c r="A39" s="49" t="s">
        <v>402</v>
      </c>
      <c r="B39" s="42" t="s">
        <v>403</v>
      </c>
      <c r="C39" s="49">
        <v>1</v>
      </c>
      <c r="D39" s="72"/>
      <c r="E39" s="50">
        <f t="shared" si="4"/>
        <v>0</v>
      </c>
    </row>
    <row r="40" spans="1:5">
      <c r="A40" s="49">
        <v>29450</v>
      </c>
      <c r="B40" s="51" t="s">
        <v>392</v>
      </c>
      <c r="C40" s="49">
        <v>1</v>
      </c>
      <c r="D40" s="71"/>
      <c r="E40" s="50">
        <f>C40*D40</f>
        <v>0</v>
      </c>
    </row>
    <row r="41" spans="1:5">
      <c r="A41" s="49" t="s">
        <v>393</v>
      </c>
      <c r="B41" s="42" t="s">
        <v>394</v>
      </c>
      <c r="C41" s="49">
        <v>1</v>
      </c>
      <c r="D41" s="72"/>
      <c r="E41" s="50">
        <f t="shared" si="4"/>
        <v>0</v>
      </c>
    </row>
    <row r="42" spans="1:5">
      <c r="A42" s="49" t="s">
        <v>395</v>
      </c>
      <c r="B42" s="42" t="s">
        <v>396</v>
      </c>
      <c r="C42" s="49">
        <v>1</v>
      </c>
      <c r="D42" s="72"/>
      <c r="E42" s="50">
        <f t="shared" si="4"/>
        <v>0</v>
      </c>
    </row>
    <row r="43" spans="1:5">
      <c r="B43" s="38" t="s">
        <v>365</v>
      </c>
      <c r="E43" s="45">
        <f>SUM(E37:E42)</f>
        <v>0</v>
      </c>
    </row>
    <row r="44" spans="1:5">
      <c r="B44" s="38"/>
      <c r="E44" s="45"/>
    </row>
    <row r="45" spans="1:5" ht="18.75">
      <c r="A45" s="46" t="s">
        <v>404</v>
      </c>
      <c r="B45" s="38"/>
      <c r="E45" s="45"/>
    </row>
    <row r="46" spans="1:5" ht="15.75" thickBot="1">
      <c r="A46" s="48" t="s">
        <v>405</v>
      </c>
      <c r="B46" s="38" t="s">
        <v>406</v>
      </c>
      <c r="C46" s="48" t="s">
        <v>367</v>
      </c>
      <c r="D46" s="38" t="s">
        <v>368</v>
      </c>
      <c r="E46" s="38" t="s">
        <v>369</v>
      </c>
    </row>
    <row r="47" spans="1:5">
      <c r="A47" s="52">
        <v>1</v>
      </c>
      <c r="B47" s="40" t="s">
        <v>407</v>
      </c>
      <c r="C47" s="53">
        <v>10</v>
      </c>
      <c r="D47" s="82">
        <f>E9</f>
        <v>0</v>
      </c>
      <c r="E47" s="54">
        <f>C47*D47</f>
        <v>0</v>
      </c>
    </row>
    <row r="48" spans="1:5">
      <c r="A48" s="55">
        <v>2</v>
      </c>
      <c r="B48" s="42" t="s">
        <v>408</v>
      </c>
      <c r="C48" s="49">
        <v>6</v>
      </c>
      <c r="D48" s="83">
        <f>E16</f>
        <v>0</v>
      </c>
      <c r="E48" s="56">
        <f t="shared" ref="E48:E51" si="5">C48*D48</f>
        <v>0</v>
      </c>
    </row>
    <row r="49" spans="1:5">
      <c r="A49" s="55">
        <v>3</v>
      </c>
      <c r="B49" s="42" t="s">
        <v>409</v>
      </c>
      <c r="C49" s="49">
        <v>2</v>
      </c>
      <c r="D49" s="83">
        <f>E23</f>
        <v>0</v>
      </c>
      <c r="E49" s="56">
        <f t="shared" si="5"/>
        <v>0</v>
      </c>
    </row>
    <row r="50" spans="1:5">
      <c r="A50" s="55">
        <v>4</v>
      </c>
      <c r="B50" s="57" t="s">
        <v>410</v>
      </c>
      <c r="C50" s="49">
        <v>5</v>
      </c>
      <c r="D50" s="83">
        <f>E33</f>
        <v>0</v>
      </c>
      <c r="E50" s="56">
        <f t="shared" si="5"/>
        <v>0</v>
      </c>
    </row>
    <row r="51" spans="1:5" ht="15.75" thickBot="1">
      <c r="A51" s="58">
        <v>5</v>
      </c>
      <c r="B51" s="59" t="s">
        <v>411</v>
      </c>
      <c r="C51" s="60">
        <v>1</v>
      </c>
      <c r="D51" s="84">
        <f>E43</f>
        <v>0</v>
      </c>
      <c r="E51" s="61">
        <f t="shared" si="5"/>
        <v>0</v>
      </c>
    </row>
    <row r="52" spans="1:5" ht="16.5" thickTop="1" thickBot="1">
      <c r="B52" s="38" t="s">
        <v>365</v>
      </c>
      <c r="E52" s="62">
        <f>SUM(E47:E51)</f>
        <v>0</v>
      </c>
    </row>
    <row r="53" spans="1:5" ht="15.75" thickTop="1"/>
  </sheetData>
  <sheetProtection algorithmName="SHA-512" hashValue="P846x9R0wTmDXNuiEl65Wu1gc5qrflFgz6y13X1uNFG7iZQwjVB23G/L2zOvwKGyGPGDDMrg6N8cDJSjrA1qbA==" saltValue="yurat0Vo3+OwHES6u6OAOw==" spinCount="100000" sheet="1" objects="1" scenarios="1" formatCells="0" formatColumns="0" formatRows="0"/>
  <pageMargins left="0.43" right="0.42" top="0.31496062992125984" bottom="0.35433070866141736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9EB816-E78A-4CFA-BF46-5DEF0DEE4BEE}">
  <sheetPr>
    <pageSetUpPr fitToPage="1"/>
  </sheetPr>
  <dimension ref="A1:E58"/>
  <sheetViews>
    <sheetView workbookViewId="0"/>
  </sheetViews>
  <sheetFormatPr defaultRowHeight="15"/>
  <cols>
    <col min="1" max="1" width="9.140625" style="47"/>
    <col min="2" max="2" width="68.140625" bestFit="1" customWidth="1"/>
    <col min="3" max="3" width="10.5703125" customWidth="1"/>
    <col min="4" max="4" width="11.28515625" customWidth="1"/>
    <col min="5" max="5" width="12" bestFit="1" customWidth="1"/>
  </cols>
  <sheetData>
    <row r="1" spans="1:5">
      <c r="A1" s="36" t="s">
        <v>412</v>
      </c>
    </row>
    <row r="2" spans="1:5" ht="15.75" thickBot="1">
      <c r="A2" s="48" t="s">
        <v>405</v>
      </c>
      <c r="B2" s="38" t="s">
        <v>406</v>
      </c>
      <c r="C2" s="38" t="s">
        <v>367</v>
      </c>
      <c r="D2" s="38" t="s">
        <v>368</v>
      </c>
      <c r="E2" s="38" t="s">
        <v>369</v>
      </c>
    </row>
    <row r="3" spans="1:5">
      <c r="A3" s="52">
        <v>1</v>
      </c>
      <c r="B3" s="40" t="s">
        <v>413</v>
      </c>
      <c r="C3" s="63">
        <v>1</v>
      </c>
      <c r="D3" s="74"/>
      <c r="E3" s="64">
        <f>C3*D3</f>
        <v>0</v>
      </c>
    </row>
    <row r="4" spans="1:5">
      <c r="A4" s="55">
        <v>2</v>
      </c>
      <c r="B4" s="42" t="s">
        <v>414</v>
      </c>
      <c r="C4" s="65">
        <v>5</v>
      </c>
      <c r="D4" s="75"/>
      <c r="E4" s="66">
        <f t="shared" ref="E4:E19" si="0">C4*D4</f>
        <v>0</v>
      </c>
    </row>
    <row r="5" spans="1:5">
      <c r="A5" s="55">
        <v>3</v>
      </c>
      <c r="B5" s="42" t="s">
        <v>415</v>
      </c>
      <c r="C5" s="65">
        <v>10</v>
      </c>
      <c r="D5" s="75"/>
      <c r="E5" s="66">
        <f t="shared" si="0"/>
        <v>0</v>
      </c>
    </row>
    <row r="6" spans="1:5">
      <c r="A6" s="55">
        <v>4</v>
      </c>
      <c r="B6" s="42" t="s">
        <v>416</v>
      </c>
      <c r="C6" s="65">
        <v>6</v>
      </c>
      <c r="D6" s="75"/>
      <c r="E6" s="66">
        <f t="shared" si="0"/>
        <v>0</v>
      </c>
    </row>
    <row r="7" spans="1:5">
      <c r="A7" s="55">
        <v>5</v>
      </c>
      <c r="B7" s="42" t="s">
        <v>417</v>
      </c>
      <c r="C7" s="65">
        <v>1</v>
      </c>
      <c r="D7" s="75"/>
      <c r="E7" s="66">
        <f t="shared" si="0"/>
        <v>0</v>
      </c>
    </row>
    <row r="8" spans="1:5">
      <c r="A8" s="55">
        <v>6</v>
      </c>
      <c r="B8" s="42" t="s">
        <v>418</v>
      </c>
      <c r="C8" s="65">
        <v>13</v>
      </c>
      <c r="D8" s="75"/>
      <c r="E8" s="66">
        <f t="shared" si="0"/>
        <v>0</v>
      </c>
    </row>
    <row r="9" spans="1:5">
      <c r="A9" s="55">
        <v>7</v>
      </c>
      <c r="B9" s="42" t="s">
        <v>419</v>
      </c>
      <c r="C9" s="65">
        <v>14</v>
      </c>
      <c r="D9" s="75"/>
      <c r="E9" s="66">
        <f t="shared" si="0"/>
        <v>0</v>
      </c>
    </row>
    <row r="10" spans="1:5">
      <c r="A10" s="55">
        <v>8</v>
      </c>
      <c r="B10" s="42" t="s">
        <v>420</v>
      </c>
      <c r="C10" s="65">
        <v>30</v>
      </c>
      <c r="D10" s="75"/>
      <c r="E10" s="66">
        <f t="shared" si="0"/>
        <v>0</v>
      </c>
    </row>
    <row r="11" spans="1:5">
      <c r="A11" s="55">
        <v>9</v>
      </c>
      <c r="B11" s="42" t="s">
        <v>421</v>
      </c>
      <c r="C11" s="65">
        <v>16</v>
      </c>
      <c r="D11" s="75"/>
      <c r="E11" s="66">
        <f t="shared" si="0"/>
        <v>0</v>
      </c>
    </row>
    <row r="12" spans="1:5">
      <c r="A12" s="55">
        <v>10</v>
      </c>
      <c r="B12" s="42" t="s">
        <v>422</v>
      </c>
      <c r="C12" s="65">
        <v>1</v>
      </c>
      <c r="D12" s="75"/>
      <c r="E12" s="66">
        <f t="shared" si="0"/>
        <v>0</v>
      </c>
    </row>
    <row r="13" spans="1:5">
      <c r="A13" s="55">
        <v>11</v>
      </c>
      <c r="B13" s="42" t="s">
        <v>423</v>
      </c>
      <c r="C13" s="65">
        <v>4</v>
      </c>
      <c r="D13" s="75"/>
      <c r="E13" s="66">
        <f t="shared" si="0"/>
        <v>0</v>
      </c>
    </row>
    <row r="14" spans="1:5">
      <c r="A14" s="55">
        <v>12</v>
      </c>
      <c r="B14" s="42" t="s">
        <v>424</v>
      </c>
      <c r="C14" s="65">
        <v>6</v>
      </c>
      <c r="D14" s="75"/>
      <c r="E14" s="66">
        <f t="shared" si="0"/>
        <v>0</v>
      </c>
    </row>
    <row r="15" spans="1:5">
      <c r="A15" s="55">
        <v>13</v>
      </c>
      <c r="B15" s="42" t="s">
        <v>425</v>
      </c>
      <c r="C15" s="49">
        <v>1</v>
      </c>
      <c r="D15" s="75"/>
      <c r="E15" s="66">
        <f t="shared" si="0"/>
        <v>0</v>
      </c>
    </row>
    <row r="16" spans="1:5">
      <c r="A16" s="55">
        <v>14</v>
      </c>
      <c r="B16" s="42" t="s">
        <v>426</v>
      </c>
      <c r="C16" s="49">
        <v>1</v>
      </c>
      <c r="D16" s="75"/>
      <c r="E16" s="66">
        <f t="shared" si="0"/>
        <v>0</v>
      </c>
    </row>
    <row r="17" spans="1:5">
      <c r="A17" s="55">
        <v>15</v>
      </c>
      <c r="B17" s="42" t="s">
        <v>427</v>
      </c>
      <c r="C17" s="49">
        <v>1</v>
      </c>
      <c r="D17" s="75"/>
      <c r="E17" s="66">
        <f t="shared" si="0"/>
        <v>0</v>
      </c>
    </row>
    <row r="18" spans="1:5">
      <c r="A18" s="55">
        <v>16</v>
      </c>
      <c r="B18" s="42" t="s">
        <v>428</v>
      </c>
      <c r="C18" s="49">
        <v>1</v>
      </c>
      <c r="D18" s="75"/>
      <c r="E18" s="66">
        <f t="shared" si="0"/>
        <v>0</v>
      </c>
    </row>
    <row r="19" spans="1:5" ht="15.75" thickBot="1">
      <c r="A19" s="58">
        <v>17</v>
      </c>
      <c r="B19" s="44" t="s">
        <v>429</v>
      </c>
      <c r="C19" s="60">
        <v>1</v>
      </c>
      <c r="D19" s="73"/>
      <c r="E19" s="67">
        <f t="shared" si="0"/>
        <v>0</v>
      </c>
    </row>
    <row r="20" spans="1:5">
      <c r="B20" s="38" t="s">
        <v>365</v>
      </c>
      <c r="E20" s="45">
        <f>SUM(E3:E19)</f>
        <v>0</v>
      </c>
    </row>
    <row r="21" spans="1:5">
      <c r="B21" s="38"/>
      <c r="E21" s="45"/>
    </row>
    <row r="22" spans="1:5">
      <c r="A22" s="36" t="s">
        <v>430</v>
      </c>
      <c r="B22" s="38"/>
      <c r="E22" s="45"/>
    </row>
    <row r="23" spans="1:5" ht="15.75" thickBot="1">
      <c r="A23" s="48" t="s">
        <v>405</v>
      </c>
      <c r="B23" s="38" t="s">
        <v>406</v>
      </c>
      <c r="C23" s="38" t="s">
        <v>367</v>
      </c>
      <c r="D23" s="38" t="s">
        <v>368</v>
      </c>
      <c r="E23" s="38" t="s">
        <v>369</v>
      </c>
    </row>
    <row r="24" spans="1:5">
      <c r="A24" s="52">
        <v>1</v>
      </c>
      <c r="B24" s="40" t="s">
        <v>431</v>
      </c>
      <c r="C24" s="53">
        <v>5</v>
      </c>
      <c r="D24" s="74"/>
      <c r="E24" s="64">
        <f>C24*D24</f>
        <v>0</v>
      </c>
    </row>
    <row r="25" spans="1:5">
      <c r="A25" s="55">
        <v>2</v>
      </c>
      <c r="B25" s="42" t="s">
        <v>432</v>
      </c>
      <c r="C25" s="49">
        <v>2</v>
      </c>
      <c r="D25" s="75"/>
      <c r="E25" s="66">
        <f t="shared" ref="E25:E56" si="1">C25*D25</f>
        <v>0</v>
      </c>
    </row>
    <row r="26" spans="1:5">
      <c r="A26" s="55">
        <v>3</v>
      </c>
      <c r="B26" s="42" t="s">
        <v>433</v>
      </c>
      <c r="C26" s="49">
        <v>14</v>
      </c>
      <c r="D26" s="75"/>
      <c r="E26" s="66">
        <f t="shared" si="1"/>
        <v>0</v>
      </c>
    </row>
    <row r="27" spans="1:5">
      <c r="A27" s="55">
        <v>4</v>
      </c>
      <c r="B27" s="42" t="s">
        <v>434</v>
      </c>
      <c r="C27" s="49">
        <v>1</v>
      </c>
      <c r="D27" s="75"/>
      <c r="E27" s="66">
        <f t="shared" si="1"/>
        <v>0</v>
      </c>
    </row>
    <row r="28" spans="1:5">
      <c r="A28" s="55">
        <v>5</v>
      </c>
      <c r="B28" s="42" t="s">
        <v>435</v>
      </c>
      <c r="C28" s="49">
        <v>4</v>
      </c>
      <c r="D28" s="75"/>
      <c r="E28" s="66">
        <f t="shared" si="1"/>
        <v>0</v>
      </c>
    </row>
    <row r="29" spans="1:5">
      <c r="A29" s="55">
        <v>6</v>
      </c>
      <c r="B29" s="42" t="s">
        <v>436</v>
      </c>
      <c r="C29" s="49">
        <v>1</v>
      </c>
      <c r="D29" s="75"/>
      <c r="E29" s="66">
        <f t="shared" si="1"/>
        <v>0</v>
      </c>
    </row>
    <row r="30" spans="1:5">
      <c r="A30" s="55">
        <v>7</v>
      </c>
      <c r="B30" s="42" t="s">
        <v>437</v>
      </c>
      <c r="C30" s="49">
        <v>1</v>
      </c>
      <c r="D30" s="75"/>
      <c r="E30" s="66">
        <f t="shared" si="1"/>
        <v>0</v>
      </c>
    </row>
    <row r="31" spans="1:5">
      <c r="A31" s="55">
        <v>8</v>
      </c>
      <c r="B31" s="42" t="s">
        <v>438</v>
      </c>
      <c r="C31" s="49">
        <v>1</v>
      </c>
      <c r="D31" s="75"/>
      <c r="E31" s="66">
        <f t="shared" si="1"/>
        <v>0</v>
      </c>
    </row>
    <row r="32" spans="1:5">
      <c r="A32" s="55">
        <v>9</v>
      </c>
      <c r="B32" s="42" t="s">
        <v>439</v>
      </c>
      <c r="C32" s="49">
        <v>1</v>
      </c>
      <c r="D32" s="75"/>
      <c r="E32" s="66">
        <f t="shared" si="1"/>
        <v>0</v>
      </c>
    </row>
    <row r="33" spans="1:5">
      <c r="A33" s="55">
        <v>10</v>
      </c>
      <c r="B33" s="42" t="s">
        <v>440</v>
      </c>
      <c r="C33" s="49">
        <v>1</v>
      </c>
      <c r="D33" s="75"/>
      <c r="E33" s="66">
        <f t="shared" si="1"/>
        <v>0</v>
      </c>
    </row>
    <row r="34" spans="1:5">
      <c r="A34" s="55">
        <v>11</v>
      </c>
      <c r="B34" s="42" t="s">
        <v>441</v>
      </c>
      <c r="C34" s="49">
        <v>3</v>
      </c>
      <c r="D34" s="75"/>
      <c r="E34" s="66">
        <f t="shared" si="1"/>
        <v>0</v>
      </c>
    </row>
    <row r="35" spans="1:5">
      <c r="A35" s="55">
        <v>12</v>
      </c>
      <c r="B35" s="42" t="s">
        <v>442</v>
      </c>
      <c r="C35" s="49">
        <v>1</v>
      </c>
      <c r="D35" s="75"/>
      <c r="E35" s="66">
        <f t="shared" si="1"/>
        <v>0</v>
      </c>
    </row>
    <row r="36" spans="1:5">
      <c r="A36" s="55">
        <v>13</v>
      </c>
      <c r="B36" s="42" t="s">
        <v>443</v>
      </c>
      <c r="C36" s="49">
        <v>3</v>
      </c>
      <c r="D36" s="75"/>
      <c r="E36" s="66">
        <f t="shared" si="1"/>
        <v>0</v>
      </c>
    </row>
    <row r="37" spans="1:5">
      <c r="A37" s="55">
        <v>14</v>
      </c>
      <c r="B37" s="42" t="s">
        <v>444</v>
      </c>
      <c r="C37" s="49">
        <v>1</v>
      </c>
      <c r="D37" s="75"/>
      <c r="E37" s="66">
        <f t="shared" si="1"/>
        <v>0</v>
      </c>
    </row>
    <row r="38" spans="1:5">
      <c r="A38" s="55">
        <v>15</v>
      </c>
      <c r="B38" s="42" t="s">
        <v>445</v>
      </c>
      <c r="C38" s="49">
        <v>1</v>
      </c>
      <c r="D38" s="75"/>
      <c r="E38" s="66">
        <f t="shared" si="1"/>
        <v>0</v>
      </c>
    </row>
    <row r="39" spans="1:5">
      <c r="A39" s="55">
        <v>16</v>
      </c>
      <c r="B39" s="42" t="s">
        <v>446</v>
      </c>
      <c r="C39" s="49">
        <v>1</v>
      </c>
      <c r="D39" s="75"/>
      <c r="E39" s="66">
        <f t="shared" si="1"/>
        <v>0</v>
      </c>
    </row>
    <row r="40" spans="1:5">
      <c r="A40" s="55">
        <v>17</v>
      </c>
      <c r="B40" s="42" t="s">
        <v>447</v>
      </c>
      <c r="C40" s="49">
        <v>6</v>
      </c>
      <c r="D40" s="75"/>
      <c r="E40" s="66">
        <f t="shared" si="1"/>
        <v>0</v>
      </c>
    </row>
    <row r="41" spans="1:5">
      <c r="A41" s="55">
        <v>18</v>
      </c>
      <c r="B41" s="42" t="s">
        <v>448</v>
      </c>
      <c r="C41" s="49">
        <v>6</v>
      </c>
      <c r="D41" s="75"/>
      <c r="E41" s="66">
        <f t="shared" si="1"/>
        <v>0</v>
      </c>
    </row>
    <row r="42" spans="1:5">
      <c r="A42" s="55">
        <v>19</v>
      </c>
      <c r="B42" s="42" t="s">
        <v>449</v>
      </c>
      <c r="C42" s="49">
        <v>1</v>
      </c>
      <c r="D42" s="75"/>
      <c r="E42" s="66">
        <f t="shared" si="1"/>
        <v>0</v>
      </c>
    </row>
    <row r="43" spans="1:5">
      <c r="A43" s="55">
        <v>20</v>
      </c>
      <c r="B43" s="42" t="s">
        <v>450</v>
      </c>
      <c r="C43" s="49">
        <v>1</v>
      </c>
      <c r="D43" s="75"/>
      <c r="E43" s="66">
        <f t="shared" si="1"/>
        <v>0</v>
      </c>
    </row>
    <row r="44" spans="1:5">
      <c r="A44" s="55">
        <v>21</v>
      </c>
      <c r="B44" s="42" t="s">
        <v>466</v>
      </c>
      <c r="C44" s="49">
        <v>2</v>
      </c>
      <c r="D44" s="75"/>
      <c r="E44" s="66">
        <f t="shared" si="1"/>
        <v>0</v>
      </c>
    </row>
    <row r="45" spans="1:5">
      <c r="A45" s="55">
        <v>22</v>
      </c>
      <c r="B45" s="42" t="s">
        <v>451</v>
      </c>
      <c r="C45" s="49">
        <v>8</v>
      </c>
      <c r="D45" s="75"/>
      <c r="E45" s="66">
        <f t="shared" si="1"/>
        <v>0</v>
      </c>
    </row>
    <row r="46" spans="1:5">
      <c r="A46" s="55">
        <v>23</v>
      </c>
      <c r="B46" s="42" t="s">
        <v>452</v>
      </c>
      <c r="C46" s="49">
        <v>5</v>
      </c>
      <c r="D46" s="75"/>
      <c r="E46" s="66">
        <f t="shared" si="1"/>
        <v>0</v>
      </c>
    </row>
    <row r="47" spans="1:5">
      <c r="A47" s="55">
        <v>24</v>
      </c>
      <c r="B47" s="42" t="s">
        <v>453</v>
      </c>
      <c r="C47" s="49">
        <v>93</v>
      </c>
      <c r="D47" s="75"/>
      <c r="E47" s="66">
        <f t="shared" si="1"/>
        <v>0</v>
      </c>
    </row>
    <row r="48" spans="1:5">
      <c r="A48" s="55">
        <v>25</v>
      </c>
      <c r="B48" s="42" t="s">
        <v>454</v>
      </c>
      <c r="C48" s="49">
        <v>75</v>
      </c>
      <c r="D48" s="75"/>
      <c r="E48" s="66">
        <f t="shared" si="1"/>
        <v>0</v>
      </c>
    </row>
    <row r="49" spans="1:5">
      <c r="A49" s="55">
        <v>26</v>
      </c>
      <c r="B49" s="42" t="s">
        <v>455</v>
      </c>
      <c r="C49" s="49">
        <v>3</v>
      </c>
      <c r="D49" s="75"/>
      <c r="E49" s="66">
        <f t="shared" si="1"/>
        <v>0</v>
      </c>
    </row>
    <row r="50" spans="1:5">
      <c r="A50" s="55">
        <v>27</v>
      </c>
      <c r="B50" s="42" t="s">
        <v>456</v>
      </c>
      <c r="C50" s="49">
        <v>3</v>
      </c>
      <c r="D50" s="75"/>
      <c r="E50" s="66">
        <f t="shared" si="1"/>
        <v>0</v>
      </c>
    </row>
    <row r="51" spans="1:5">
      <c r="A51" s="55">
        <v>28</v>
      </c>
      <c r="B51" s="42" t="s">
        <v>457</v>
      </c>
      <c r="C51" s="49">
        <v>7</v>
      </c>
      <c r="D51" s="75"/>
      <c r="E51" s="66">
        <f t="shared" si="1"/>
        <v>0</v>
      </c>
    </row>
    <row r="52" spans="1:5">
      <c r="A52" s="55">
        <v>29</v>
      </c>
      <c r="B52" s="42" t="s">
        <v>458</v>
      </c>
      <c r="C52" s="49">
        <v>1</v>
      </c>
      <c r="D52" s="75"/>
      <c r="E52" s="66">
        <f t="shared" si="1"/>
        <v>0</v>
      </c>
    </row>
    <row r="53" spans="1:5">
      <c r="A53" s="55">
        <v>30</v>
      </c>
      <c r="B53" s="42" t="s">
        <v>459</v>
      </c>
      <c r="C53" s="49">
        <v>31</v>
      </c>
      <c r="D53" s="75"/>
      <c r="E53" s="66">
        <f t="shared" si="1"/>
        <v>0</v>
      </c>
    </row>
    <row r="54" spans="1:5">
      <c r="A54" s="55">
        <v>31</v>
      </c>
      <c r="B54" s="42" t="s">
        <v>460</v>
      </c>
      <c r="C54" s="49">
        <v>21</v>
      </c>
      <c r="D54" s="75"/>
      <c r="E54" s="66">
        <f t="shared" si="1"/>
        <v>0</v>
      </c>
    </row>
    <row r="55" spans="1:5">
      <c r="A55" s="55">
        <v>32</v>
      </c>
      <c r="B55" s="42" t="s">
        <v>461</v>
      </c>
      <c r="C55" s="49">
        <v>2</v>
      </c>
      <c r="D55" s="75"/>
      <c r="E55" s="66">
        <f t="shared" si="1"/>
        <v>0</v>
      </c>
    </row>
    <row r="56" spans="1:5" ht="15.75" thickBot="1">
      <c r="A56" s="58">
        <v>33</v>
      </c>
      <c r="B56" s="44" t="s">
        <v>462</v>
      </c>
      <c r="C56" s="60">
        <v>2</v>
      </c>
      <c r="D56" s="76"/>
      <c r="E56" s="67">
        <f t="shared" si="1"/>
        <v>0</v>
      </c>
    </row>
    <row r="57" spans="1:5">
      <c r="B57" s="38" t="s">
        <v>365</v>
      </c>
      <c r="E57" s="45">
        <f>SUM(E24:E56)</f>
        <v>0</v>
      </c>
    </row>
    <row r="58" spans="1:5">
      <c r="B58" s="38"/>
      <c r="E58" s="45"/>
    </row>
  </sheetData>
  <sheetProtection algorithmName="SHA-512" hashValue="L6MPTR9xHBpp9UVV87VTqINzAG2kY3dpjYiWusjwulxKrEjoYKGt//LSxI6vSnne8RBwZaHaonVKiCgWQzvilQ==" saltValue="cqrG4DKhKE5LpQSlliGjag==" spinCount="100000" sheet="1" objects="1" scenarios="1" formatCells="0" formatColumns="0" formatRows="0"/>
  <pageMargins left="0.7" right="0.7" top="0.31" bottom="0.34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</vt:lpstr>
      <vt:lpstr>Parametry</vt:lpstr>
      <vt:lpstr>Rozpočet</vt:lpstr>
      <vt:lpstr>Hlavní jistič</vt:lpstr>
      <vt:lpstr>Hlavní vývodové jističe</vt:lpstr>
      <vt:lpstr>Elektronika-Ostatní</vt:lpstr>
      <vt:lpstr>Rozpočet!Názvy_tisku</vt:lpstr>
      <vt:lpstr>'Elektronika-Ostatní'!Oblast_tisku</vt:lpstr>
      <vt:lpstr>Parametry!Oblast_tisku</vt:lpstr>
      <vt:lpstr>Rekapitulace!Oblast_tisku</vt:lpstr>
      <vt:lpstr>Rozpočet!Oblast_tisku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cp:lastPrinted>2021-05-27T17:01:18Z</cp:lastPrinted>
  <dcterms:created xsi:type="dcterms:W3CDTF">2021-05-23T21:26:14Z</dcterms:created>
  <dcterms:modified xsi:type="dcterms:W3CDTF">2021-05-27T17:04:35Z</dcterms:modified>
</cp:coreProperties>
</file>